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natha\PycharmProjects\poultry-CLCO\data\data analysis\"/>
    </mc:Choice>
  </mc:AlternateContent>
  <xr:revisionPtr revIDLastSave="0" documentId="13_ncr:1_{246E03A8-1A39-44CB-9F9B-A000644D8558}" xr6:coauthVersionLast="47" xr6:coauthVersionMax="47" xr10:uidLastSave="{00000000-0000-0000-0000-000000000000}"/>
  <bookViews>
    <workbookView xWindow="833" yWindow="-98" windowWidth="28065" windowHeight="16395" activeTab="4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Sheet1" sheetId="10" r:id="rId8"/>
    <sheet name="Figure 8" sheetId="8" r:id="rId9"/>
    <sheet name="Abstract Calculations" sheetId="7" r:id="rId10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D56" i="10" l="1"/>
  <c r="AD55" i="10"/>
  <c r="C52" i="10"/>
  <c r="D52" i="10"/>
  <c r="E52" i="10"/>
  <c r="F52" i="10"/>
  <c r="G52" i="10"/>
  <c r="H52" i="10"/>
  <c r="I52" i="10"/>
  <c r="J52" i="10"/>
  <c r="K52" i="10"/>
  <c r="L52" i="10"/>
  <c r="M52" i="10"/>
  <c r="N52" i="10"/>
  <c r="O52" i="10"/>
  <c r="P52" i="10"/>
  <c r="Q52" i="10"/>
  <c r="R52" i="10"/>
  <c r="S52" i="10"/>
  <c r="T52" i="10"/>
  <c r="U52" i="10"/>
  <c r="V52" i="10"/>
  <c r="W52" i="10"/>
  <c r="X52" i="10"/>
  <c r="Y52" i="10"/>
  <c r="Z52" i="10"/>
  <c r="AA52" i="10"/>
  <c r="AB52" i="10"/>
  <c r="AC52" i="10"/>
  <c r="AD52" i="10"/>
  <c r="AE52" i="10"/>
  <c r="AF52" i="10"/>
  <c r="AG52" i="10"/>
  <c r="AH52" i="10"/>
  <c r="AI52" i="10"/>
  <c r="AJ52" i="10"/>
  <c r="AK52" i="10"/>
  <c r="AL52" i="10"/>
  <c r="C53" i="10"/>
  <c r="D53" i="10"/>
  <c r="E53" i="10"/>
  <c r="F53" i="10"/>
  <c r="G53" i="10"/>
  <c r="H53" i="10"/>
  <c r="I53" i="10"/>
  <c r="J53" i="10"/>
  <c r="K53" i="10"/>
  <c r="L53" i="10"/>
  <c r="M53" i="10"/>
  <c r="N53" i="10"/>
  <c r="O53" i="10"/>
  <c r="P53" i="10"/>
  <c r="Q53" i="10"/>
  <c r="R53" i="10"/>
  <c r="S53" i="10"/>
  <c r="T53" i="10"/>
  <c r="U53" i="10"/>
  <c r="V53" i="10"/>
  <c r="W53" i="10"/>
  <c r="X53" i="10"/>
  <c r="Y53" i="10"/>
  <c r="Z53" i="10"/>
  <c r="AA53" i="10"/>
  <c r="AB53" i="10"/>
  <c r="AC53" i="10"/>
  <c r="AD53" i="10"/>
  <c r="AE53" i="10"/>
  <c r="AF53" i="10"/>
  <c r="AG53" i="10"/>
  <c r="AH53" i="10"/>
  <c r="AI53" i="10"/>
  <c r="AJ53" i="10"/>
  <c r="AK53" i="10"/>
  <c r="AL53" i="10"/>
  <c r="C54" i="10"/>
  <c r="D54" i="10"/>
  <c r="E54" i="10"/>
  <c r="F54" i="10"/>
  <c r="G54" i="10"/>
  <c r="H54" i="10"/>
  <c r="I54" i="10"/>
  <c r="J54" i="10"/>
  <c r="K54" i="10"/>
  <c r="L54" i="10"/>
  <c r="M54" i="10"/>
  <c r="N54" i="10"/>
  <c r="O54" i="10"/>
  <c r="P54" i="10"/>
  <c r="Q54" i="10"/>
  <c r="R54" i="10"/>
  <c r="S54" i="10"/>
  <c r="T54" i="10"/>
  <c r="U54" i="10"/>
  <c r="V54" i="10"/>
  <c r="W54" i="10"/>
  <c r="X54" i="10"/>
  <c r="Y54" i="10"/>
  <c r="Z54" i="10"/>
  <c r="AA54" i="10"/>
  <c r="AB54" i="10"/>
  <c r="AC54" i="10"/>
  <c r="AD54" i="10"/>
  <c r="AE54" i="10"/>
  <c r="AF54" i="10"/>
  <c r="AG54" i="10"/>
  <c r="AH54" i="10"/>
  <c r="AI54" i="10"/>
  <c r="AJ54" i="10"/>
  <c r="AK54" i="10"/>
  <c r="AL54" i="10"/>
  <c r="B53" i="10"/>
  <c r="B54" i="10"/>
  <c r="B52" i="10"/>
  <c r="C41" i="10"/>
  <c r="D41" i="10"/>
  <c r="E41" i="10"/>
  <c r="F41" i="10"/>
  <c r="G41" i="10"/>
  <c r="H41" i="10"/>
  <c r="I41" i="10"/>
  <c r="J41" i="10"/>
  <c r="K41" i="10"/>
  <c r="L41" i="10"/>
  <c r="M41" i="10"/>
  <c r="N41" i="10"/>
  <c r="O41" i="10"/>
  <c r="P41" i="10"/>
  <c r="Q41" i="10"/>
  <c r="R41" i="10"/>
  <c r="S41" i="10"/>
  <c r="T41" i="10"/>
  <c r="U41" i="10"/>
  <c r="V41" i="10"/>
  <c r="W41" i="10"/>
  <c r="X41" i="10"/>
  <c r="Y41" i="10"/>
  <c r="Z41" i="10"/>
  <c r="AA41" i="10"/>
  <c r="AB41" i="10"/>
  <c r="AC41" i="10"/>
  <c r="AD41" i="10"/>
  <c r="AE41" i="10"/>
  <c r="AF41" i="10"/>
  <c r="AG41" i="10"/>
  <c r="AH41" i="10"/>
  <c r="AI41" i="10"/>
  <c r="AJ41" i="10"/>
  <c r="AK41" i="10"/>
  <c r="AL41" i="10"/>
  <c r="AM41" i="10"/>
  <c r="AN41" i="10"/>
  <c r="AO41" i="10"/>
  <c r="AP41" i="10"/>
  <c r="C42" i="10"/>
  <c r="D42" i="10"/>
  <c r="E42" i="10"/>
  <c r="F42" i="10"/>
  <c r="G42" i="10"/>
  <c r="H42" i="10"/>
  <c r="I42" i="10"/>
  <c r="J42" i="10"/>
  <c r="K42" i="10"/>
  <c r="L42" i="10"/>
  <c r="M42" i="10"/>
  <c r="N42" i="10"/>
  <c r="O42" i="10"/>
  <c r="P42" i="10"/>
  <c r="Q42" i="10"/>
  <c r="R42" i="10"/>
  <c r="S42" i="10"/>
  <c r="T42" i="10"/>
  <c r="U42" i="10"/>
  <c r="V42" i="10"/>
  <c r="W42" i="10"/>
  <c r="X42" i="10"/>
  <c r="Y42" i="10"/>
  <c r="Z42" i="10"/>
  <c r="AA42" i="10"/>
  <c r="AB42" i="10"/>
  <c r="AC42" i="10"/>
  <c r="AD42" i="10"/>
  <c r="AE42" i="10"/>
  <c r="AF42" i="10"/>
  <c r="AG42" i="10"/>
  <c r="AH42" i="10"/>
  <c r="AI42" i="10"/>
  <c r="AJ42" i="10"/>
  <c r="AK42" i="10"/>
  <c r="AL42" i="10"/>
  <c r="AM42" i="10"/>
  <c r="AN42" i="10"/>
  <c r="AO42" i="10"/>
  <c r="AP42" i="10"/>
  <c r="C43" i="10"/>
  <c r="D43" i="10"/>
  <c r="E43" i="10"/>
  <c r="F43" i="10"/>
  <c r="G43" i="10"/>
  <c r="H43" i="10"/>
  <c r="I43" i="10"/>
  <c r="J43" i="10"/>
  <c r="K43" i="10"/>
  <c r="L43" i="10"/>
  <c r="M43" i="10"/>
  <c r="N43" i="10"/>
  <c r="O43" i="10"/>
  <c r="P43" i="10"/>
  <c r="Q43" i="10"/>
  <c r="R43" i="10"/>
  <c r="S43" i="10"/>
  <c r="T43" i="10"/>
  <c r="U43" i="10"/>
  <c r="V43" i="10"/>
  <c r="W43" i="10"/>
  <c r="X43" i="10"/>
  <c r="Y43" i="10"/>
  <c r="Z43" i="10"/>
  <c r="AA43" i="10"/>
  <c r="AB43" i="10"/>
  <c r="AC43" i="10"/>
  <c r="AD43" i="10"/>
  <c r="AE43" i="10"/>
  <c r="AF43" i="10"/>
  <c r="AG43" i="10"/>
  <c r="AH43" i="10"/>
  <c r="AI43" i="10"/>
  <c r="AJ43" i="10"/>
  <c r="AK43" i="10"/>
  <c r="AL43" i="10"/>
  <c r="AM43" i="10"/>
  <c r="AN43" i="10"/>
  <c r="AO43" i="10"/>
  <c r="AP43" i="10"/>
  <c r="B42" i="10"/>
  <c r="B43" i="10"/>
  <c r="B41" i="10"/>
  <c r="AN23" i="10"/>
  <c r="C19" i="10"/>
  <c r="D19" i="10"/>
  <c r="E19" i="10"/>
  <c r="F19" i="10"/>
  <c r="G19" i="10"/>
  <c r="H19" i="10"/>
  <c r="I19" i="10"/>
  <c r="J19" i="10"/>
  <c r="K19" i="10"/>
  <c r="L19" i="10"/>
  <c r="M19" i="10"/>
  <c r="N19" i="10"/>
  <c r="O19" i="10"/>
  <c r="P19" i="10"/>
  <c r="Q19" i="10"/>
  <c r="R19" i="10"/>
  <c r="S19" i="10"/>
  <c r="T19" i="10"/>
  <c r="U19" i="10"/>
  <c r="V19" i="10"/>
  <c r="W19" i="10"/>
  <c r="X19" i="10"/>
  <c r="Y19" i="10"/>
  <c r="Z19" i="10"/>
  <c r="AA19" i="10"/>
  <c r="AB19" i="10"/>
  <c r="AC19" i="10"/>
  <c r="AD19" i="10"/>
  <c r="AE19" i="10"/>
  <c r="AF19" i="10"/>
  <c r="AG19" i="10"/>
  <c r="AH19" i="10"/>
  <c r="AI19" i="10"/>
  <c r="AJ19" i="10"/>
  <c r="AK19" i="10"/>
  <c r="AL19" i="10"/>
  <c r="AM19" i="10"/>
  <c r="AN19" i="10"/>
  <c r="AO19" i="10"/>
  <c r="AP19" i="10"/>
  <c r="AQ19" i="10"/>
  <c r="AR19" i="10"/>
  <c r="AS19" i="10"/>
  <c r="AT19" i="10"/>
  <c r="AU19" i="10"/>
  <c r="C20" i="10"/>
  <c r="D20" i="10"/>
  <c r="E20" i="10"/>
  <c r="F20" i="10"/>
  <c r="G20" i="10"/>
  <c r="H20" i="10"/>
  <c r="I20" i="10"/>
  <c r="J20" i="10"/>
  <c r="K20" i="10"/>
  <c r="L20" i="10"/>
  <c r="M20" i="10"/>
  <c r="N20" i="10"/>
  <c r="O20" i="10"/>
  <c r="P20" i="10"/>
  <c r="Q20" i="10"/>
  <c r="R20" i="10"/>
  <c r="S20" i="10"/>
  <c r="T20" i="10"/>
  <c r="U20" i="10"/>
  <c r="V20" i="10"/>
  <c r="W20" i="10"/>
  <c r="X20" i="10"/>
  <c r="Y20" i="10"/>
  <c r="Z20" i="10"/>
  <c r="AA20" i="10"/>
  <c r="AB20" i="10"/>
  <c r="AC20" i="10"/>
  <c r="AD20" i="10"/>
  <c r="AE20" i="10"/>
  <c r="AF20" i="10"/>
  <c r="AG20" i="10"/>
  <c r="AH20" i="10"/>
  <c r="AI20" i="10"/>
  <c r="AJ20" i="10"/>
  <c r="AK20" i="10"/>
  <c r="AL20" i="10"/>
  <c r="AM20" i="10"/>
  <c r="AN20" i="10"/>
  <c r="AO20" i="10"/>
  <c r="AP20" i="10"/>
  <c r="AQ20" i="10"/>
  <c r="AR20" i="10"/>
  <c r="AS20" i="10"/>
  <c r="AT20" i="10"/>
  <c r="AU20" i="10"/>
  <c r="C21" i="10"/>
  <c r="D21" i="10"/>
  <c r="E21" i="10"/>
  <c r="F21" i="10"/>
  <c r="G21" i="10"/>
  <c r="H21" i="10"/>
  <c r="I21" i="10"/>
  <c r="J21" i="10"/>
  <c r="K21" i="10"/>
  <c r="L21" i="10"/>
  <c r="M21" i="10"/>
  <c r="N21" i="10"/>
  <c r="O21" i="10"/>
  <c r="P21" i="10"/>
  <c r="Q21" i="10"/>
  <c r="R21" i="10"/>
  <c r="S21" i="10"/>
  <c r="T21" i="10"/>
  <c r="U21" i="10"/>
  <c r="V21" i="10"/>
  <c r="W21" i="10"/>
  <c r="X21" i="10"/>
  <c r="Y21" i="10"/>
  <c r="Z21" i="10"/>
  <c r="AA21" i="10"/>
  <c r="AB21" i="10"/>
  <c r="AC21" i="10"/>
  <c r="AD21" i="10"/>
  <c r="AE21" i="10"/>
  <c r="AF21" i="10"/>
  <c r="AG21" i="10"/>
  <c r="AH21" i="10"/>
  <c r="AI21" i="10"/>
  <c r="AJ21" i="10"/>
  <c r="AK21" i="10"/>
  <c r="AL21" i="10"/>
  <c r="AM21" i="10"/>
  <c r="AN21" i="10"/>
  <c r="AO21" i="10"/>
  <c r="AP21" i="10"/>
  <c r="AQ21" i="10"/>
  <c r="AR21" i="10"/>
  <c r="AS21" i="10"/>
  <c r="AT21" i="10"/>
  <c r="AU21" i="10"/>
  <c r="B20" i="10"/>
  <c r="B21" i="10"/>
  <c r="B19" i="10"/>
  <c r="AR11" i="10"/>
  <c r="C8" i="10"/>
  <c r="D8" i="10"/>
  <c r="E8" i="10"/>
  <c r="F8" i="10"/>
  <c r="G8" i="10"/>
  <c r="H8" i="10"/>
  <c r="I8" i="10"/>
  <c r="J8" i="10"/>
  <c r="K8" i="10"/>
  <c r="L8" i="10"/>
  <c r="M8" i="10"/>
  <c r="N8" i="10"/>
  <c r="O8" i="10"/>
  <c r="P8" i="10"/>
  <c r="Q8" i="10"/>
  <c r="R8" i="10"/>
  <c r="S8" i="10"/>
  <c r="T8" i="10"/>
  <c r="U8" i="10"/>
  <c r="V8" i="10"/>
  <c r="W8" i="10"/>
  <c r="X8" i="10"/>
  <c r="Y8" i="10"/>
  <c r="Z8" i="10"/>
  <c r="AA8" i="10"/>
  <c r="AB8" i="10"/>
  <c r="AC8" i="10"/>
  <c r="AD8" i="10"/>
  <c r="AE8" i="10"/>
  <c r="AF8" i="10"/>
  <c r="AG8" i="10"/>
  <c r="AH8" i="10"/>
  <c r="AI8" i="10"/>
  <c r="AJ8" i="10"/>
  <c r="AK8" i="10"/>
  <c r="AL8" i="10"/>
  <c r="AM8" i="10"/>
  <c r="AN8" i="10"/>
  <c r="AO8" i="10"/>
  <c r="AP8" i="10"/>
  <c r="AQ8" i="10"/>
  <c r="AR8" i="10"/>
  <c r="AS8" i="10"/>
  <c r="AT8" i="10"/>
  <c r="AU8" i="10"/>
  <c r="AV8" i="10"/>
  <c r="AW8" i="10"/>
  <c r="C9" i="10"/>
  <c r="D9" i="10"/>
  <c r="E9" i="10"/>
  <c r="F9" i="10"/>
  <c r="G9" i="10"/>
  <c r="H9" i="10"/>
  <c r="I9" i="10"/>
  <c r="J9" i="10"/>
  <c r="K9" i="10"/>
  <c r="L9" i="10"/>
  <c r="M9" i="10"/>
  <c r="N9" i="10"/>
  <c r="O9" i="10"/>
  <c r="P9" i="10"/>
  <c r="Q9" i="10"/>
  <c r="R9" i="10"/>
  <c r="S9" i="10"/>
  <c r="T9" i="10"/>
  <c r="U9" i="10"/>
  <c r="V9" i="10"/>
  <c r="W9" i="10"/>
  <c r="X9" i="10"/>
  <c r="Y9" i="10"/>
  <c r="Z9" i="10"/>
  <c r="AA9" i="10"/>
  <c r="AB9" i="10"/>
  <c r="AC9" i="10"/>
  <c r="AD9" i="10"/>
  <c r="AE9" i="10"/>
  <c r="AF9" i="10"/>
  <c r="AG9" i="10"/>
  <c r="AH9" i="10"/>
  <c r="AI9" i="10"/>
  <c r="AJ9" i="10"/>
  <c r="AK9" i="10"/>
  <c r="AL9" i="10"/>
  <c r="AM9" i="10"/>
  <c r="AN9" i="10"/>
  <c r="AO9" i="10"/>
  <c r="AP9" i="10"/>
  <c r="AQ9" i="10"/>
  <c r="AR9" i="10"/>
  <c r="AS9" i="10"/>
  <c r="AT9" i="10"/>
  <c r="AU9" i="10"/>
  <c r="AV9" i="10"/>
  <c r="AW9" i="10"/>
  <c r="C10" i="10"/>
  <c r="D10" i="10"/>
  <c r="E10" i="10"/>
  <c r="F10" i="10"/>
  <c r="G10" i="10"/>
  <c r="H10" i="10"/>
  <c r="I10" i="10"/>
  <c r="J10" i="10"/>
  <c r="K10" i="10"/>
  <c r="L10" i="10"/>
  <c r="M10" i="10"/>
  <c r="N10" i="10"/>
  <c r="O10" i="10"/>
  <c r="P10" i="10"/>
  <c r="Q10" i="10"/>
  <c r="R10" i="10"/>
  <c r="S10" i="10"/>
  <c r="T10" i="10"/>
  <c r="U10" i="10"/>
  <c r="V10" i="10"/>
  <c r="W10" i="10"/>
  <c r="X10" i="10"/>
  <c r="Y10" i="10"/>
  <c r="Z10" i="10"/>
  <c r="AA10" i="10"/>
  <c r="AB10" i="10"/>
  <c r="AC10" i="10"/>
  <c r="AD10" i="10"/>
  <c r="AE10" i="10"/>
  <c r="AF10" i="10"/>
  <c r="AG10" i="10"/>
  <c r="AH10" i="10"/>
  <c r="AI10" i="10"/>
  <c r="AJ10" i="10"/>
  <c r="AK10" i="10"/>
  <c r="AL10" i="10"/>
  <c r="AM10" i="10"/>
  <c r="AN10" i="10"/>
  <c r="AO10" i="10"/>
  <c r="AP10" i="10"/>
  <c r="AQ10" i="10"/>
  <c r="AR10" i="10"/>
  <c r="AS10" i="10"/>
  <c r="AT10" i="10"/>
  <c r="AU10" i="10"/>
  <c r="AV10" i="10"/>
  <c r="AW10" i="10"/>
  <c r="B10" i="10"/>
  <c r="B9" i="10"/>
  <c r="B8" i="10"/>
  <c r="B3" i="8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<sst xmlns="http://schemas.openxmlformats.org/spreadsheetml/2006/main" count="842" uniqueCount="341">
  <si>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</si>
  <si>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</si>
  <si>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</si>
  <si>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</si>
  <si>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</si>
  <si>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</si>
  <si>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</si>
  <si>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</si>
  <si>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</si>
  <si>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</si>
  <si>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</si>
  <si>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</si>
  <si>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</si>
  <si>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</si>
  <si>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</si>
  <si>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</si>
  <si>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</si>
  <si>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</si>
  <si>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</si>
  <si>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</si>
  <si>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</si>
  <si>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</si>
  <si>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</si>
  <si>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</si>
  <si>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</si>
  <si>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</si>
  <si>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</si>
  <si>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</si>
  <si>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</si>
  <si>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</si>
  <si>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</si>
  <si>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</si>
  <si>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</si>
  <si>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</si>
  <si>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</si>
  <si>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</si>
  <si>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</si>
  <si>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</si>
  <si>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</si>
  <si>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</si>
  <si>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</si>
  <si>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</si>
  <si>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</si>
  <si>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</si>
  <si>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</si>
  <si>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</si>
  <si>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</si>
  <si>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</si>
  <si>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</si>
  <si>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</si>
  <si>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</si>
  <si>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</si>
  <si>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</si>
  <si>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</si>
  <si>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</si>
  <si>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</si>
  <si>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</si>
  <si>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</si>
  <si>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</si>
  <si>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</si>
  <si>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</si>
  <si>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</si>
  <si>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</si>
  <si>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</si>
  <si>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</si>
  <si>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</si>
  <si>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</si>
  <si>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</si>
  <si>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</si>
  <si>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</si>
  <si>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</si>
  <si>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</si>
  <si>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</si>
  <si>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</si>
  <si>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</si>
  <si>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</si>
  <si>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</si>
  <si>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</si>
  <si>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</si>
  <si>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</si>
  <si>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</si>
  <si>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</si>
  <si>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</si>
  <si>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</si>
  <si>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</si>
  <si>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</si>
  <si>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</si>
  <si>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</si>
  <si>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</si>
  <si>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</si>
  <si>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</si>
  <si>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</si>
  <si>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</si>
  <si>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</si>
  <si>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</si>
  <si>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</si>
  <si>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</si>
  <si>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</si>
  <si>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</si>
  <si>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</si>
  <si>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</si>
  <si>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</si>
  <si>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</si>
  <si>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</si>
  <si>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</si>
  <si>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</si>
  <si>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</si>
  <si>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</si>
  <si>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</si>
  <si>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</si>
  <si>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</si>
  <si>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</si>
  <si>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</si>
  <si>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</si>
  <si>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</si>
  <si>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</si>
  <si>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</si>
  <si>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</si>
  <si>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</si>
  <si>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</si>
  <si>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</si>
  <si>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</si>
  <si>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</si>
  <si>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</si>
  <si>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</si>
  <si>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</si>
  <si>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</si>
  <si>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</si>
  <si>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</si>
  <si>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</si>
  <si>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</si>
  <si>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</si>
  <si>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</si>
  <si>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</si>
  <si>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</si>
  <si>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</si>
  <si>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</si>
  <si>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</si>
  <si>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</si>
  <si>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</si>
  <si>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</si>
  <si>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</si>
  <si>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</si>
  <si>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</si>
  <si>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</si>
  <si>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</si>
  <si>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</si>
  <si>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</si>
  <si>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</si>
  <si>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</si>
  <si>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</si>
  <si>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</si>
  <si>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</si>
  <si>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</si>
  <si>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</si>
  <si>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</si>
  <si>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</si>
  <si>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</si>
  <si>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</si>
  <si>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</si>
  <si>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</si>
  <si>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</si>
  <si>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</si>
  <si>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</si>
  <si>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</si>
  <si>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</si>
  <si>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</si>
  <si>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</si>
  <si>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</si>
  <si>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</si>
  <si>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</si>
  <si>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</si>
  <si>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</si>
  <si>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</si>
  <si>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</si>
  <si>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</si>
  <si>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</si>
  <si>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</si>
  <si>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</si>
  <si>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</si>
  <si>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</si>
  <si>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</si>
  <si>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</si>
  <si>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</si>
  <si>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</si>
  <si>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</si>
  <si>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</si>
  <si>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</si>
  <si>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</si>
  <si>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</si>
  <si>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</si>
  <si>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</si>
  <si>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</si>
  <si>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</si>
  <si>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</si>
  <si>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</si>
  <si>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</si>
  <si>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</si>
  <si>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</si>
  <si>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</si>
  <si>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</si>
  <si>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</si>
  <si>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</si>
  <si>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</si>
  <si>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</si>
  <si>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</si>
  <si>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</si>
  <si>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</si>
  <si>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</si>
  <si>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</si>
  <si>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</si>
  <si>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</si>
  <si>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</si>
  <si>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</si>
  <si>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</si>
  <si>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</si>
  <si>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</si>
  <si>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</si>
  <si>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</si>
  <si>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</si>
  <si>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</si>
  <si>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</si>
  <si>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</si>
  <si>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</si>
  <si>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</si>
  <si>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</si>
  <si>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</si>
  <si>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</si>
  <si>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</si>
  <si>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</si>
  <si>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</si>
  <si>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</si>
  <si>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</si>
  <si>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</si>
  <si>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</si>
  <si>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</si>
  <si>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</si>
  <si>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</si>
  <si>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</si>
  <si>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</si>
  <si>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</si>
  <si>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</si>
  <si>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</si>
  <si>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</si>
  <si>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</si>
  <si>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</si>
  <si>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</si>
  <si>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</si>
  <si>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</si>
  <si>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</si>
  <si>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</si>
  <si>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</si>
  <si>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</si>
  <si>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</si>
  <si>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</si>
  <si>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</si>
  <si>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</si>
  <si>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</si>
  <si>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</si>
  <si>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</si>
  <si>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</si>
  <si>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</si>
  <si>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</si>
  <si>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</si>
  <si>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</si>
  <si>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</si>
  <si>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</si>
  <si>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</si>
  <si>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</si>
  <si>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</si>
  <si>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</si>
  <si>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</si>
  <si>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</si>
  <si>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</si>
  <si>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</si>
  <si>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</si>
  <si>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</si>
  <si>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</si>
  <si>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</si>
  <si>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</si>
  <si>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</si>
  <si>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</si>
  <si>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</si>
  <si>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</si>
  <si>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</si>
  <si>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</si>
  <si>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</si>
  <si>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</si>
  <si>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</si>
  <si>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</si>
  <si>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</si>
  <si>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</si>
  <si>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</si>
  <si>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</si>
  <si>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</si>
  <si>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</si>
  <si>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</si>
  <si>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</si>
  <si>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</si>
  <si>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</si>
  <si>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</si>
  <si>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</si>
  <si>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</si>
  <si>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</si>
  <si>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</si>
  <si>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</si>
  <si>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</si>
  <si>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</si>
  <si>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</si>
  <si>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</si>
  <si>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</si>
  <si>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</si>
  <si>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</si>
  <si>
    <t>Natural Gas</t>
  </si>
  <si>
    <t>Grid Electricity</t>
  </si>
  <si>
    <t>Diesel</t>
  </si>
  <si>
    <t>Water</t>
  </si>
  <si>
    <t>Solids to CHP</t>
  </si>
  <si>
    <t>Solids to Land Application</t>
  </si>
  <si>
    <t>Solids to Disposal</t>
  </si>
  <si>
    <t>Gas to CHP</t>
  </si>
  <si>
    <t>Gas to Disposal</t>
  </si>
  <si>
    <t>AP to Disposal</t>
  </si>
  <si>
    <t>Facility Construction</t>
  </si>
  <si>
    <t>N Fertilizer</t>
  </si>
  <si>
    <t>P Fertilizer</t>
  </si>
  <si>
    <t>K Fertilizer</t>
  </si>
  <si>
    <t>Solids Storage Facility</t>
  </si>
  <si>
    <t>Liquids Storage Facility</t>
  </si>
  <si>
    <t>N Content</t>
  </si>
  <si>
    <t>Bio-oil to CHP</t>
  </si>
  <si>
    <t>Result</t>
  </si>
  <si>
    <t>FE</t>
  </si>
  <si>
    <t>Data</t>
  </si>
  <si>
    <t>Largest Facility - CLCA</t>
  </si>
  <si>
    <t>Onondaga County - CLCA</t>
  </si>
  <si>
    <t>Jefferson County - CLCA</t>
  </si>
  <si>
    <t>Largest Facility - ALCA</t>
  </si>
  <si>
    <t>Onondaga County - ALCA</t>
  </si>
  <si>
    <t>Jefferson County - ALCA</t>
  </si>
  <si>
    <t>Electricity Price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</si>
</sst>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(US$/ton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(US$/ton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00000000-0008-0000-0000-00001B000000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00000000-0008-0000-0000-00001C000000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00000000-0008-0000-0000-00001D000000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00000000-0008-0000-0000-00001E000000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00000000-0008-0000-0000-00001F000000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00000000-0008-0000-0000-000010000000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0000000-0008-0000-0000-00000F000000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00000000-0008-0000-0000-00000E000000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00000000-0008-0000-0000-00002200000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00000000-0008-0000-0000-000024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00000000-0008-0000-0000-00000A000000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00000000-0008-0000-0000-000006000000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00000000-0008-0000-0000-000005000000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00000000-0008-0000-0000-00000C000000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000-000009000000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0000000-0008-0000-0000-00000B000000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00000000-0008-0000-0000-000029000000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00000000-0008-0000-0000-000023000000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000000-0008-0000-0000-00002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00000000-0008-0000-0000-00002A000000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00000000-0008-0000-0000-00002B000000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00000000-0008-0000-0100-000003000000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00000000-0008-0000-0100-00000F000000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00000000-0008-0000-0100-00001200000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00000000-0008-0000-0100-000013000000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00000000-0008-0000-0200-00003C000000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00000000-0008-0000-0200-000032000000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00000000-0008-0000-0200-00000200000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00000000-0008-0000-0200-00000A000000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00000000-0008-0000-0200-000004000000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00000000-0008-0000-0200-000005000000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00000000-0008-0000-0200-000006000000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00000000-0008-0000-0200-000007000000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00000000-0008-0000-0200-000008000000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00000000-0008-0000-0200-000011000000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00000000-0008-0000-0200-00000900000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00000000-0008-0000-0200-00000B000000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00000000-0008-0000-0200-00000C000000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00000000-0008-0000-0200-00000D000000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00000000-0008-0000-0200-00000E000000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00000000-0008-0000-0200-00000F000000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00000000-0008-0000-0200-00001000000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0000000-0008-0000-0200-000034000000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0000000-0008-0000-0200-000036000000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200-000037000000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00000000-0008-0000-0200-000012000000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00000000-0008-0000-0200-00003D000000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00000000-0008-0000-0200-000033000000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00000000-0008-0000-0200-000013000000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00000000-0008-0000-0200-000014000000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00000000-0008-0000-0200-000016000000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00000000-0008-0000-0200-000018000000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00000000-0008-0000-0200-000023000000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00000000-0008-0000-0200-000024000000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00000000-0008-0000-0200-000025000000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00000000-0008-0000-0200-000027000000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00000000-0008-0000-0200-000029000000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00000000-0008-0000-0200-00002A00000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00000000-0008-0000-0200-00002B000000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00000000-0008-0000-0200-00002C000000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00000000-0008-0000-0200-00002D000000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00000000-0008-0000-0200-00002E000000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00000000-0008-0000-0200-00002F000000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00000000-0008-0000-0200-000030000000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00000000-0008-0000-0200-000031000000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00000000-0008-0000-0200-000039000000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00000000-0008-0000-0200-00003A000000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00000000-0008-0000-0200-00003B000000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0000000-0008-0000-0200-000038000000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00000000-0008-0000-0200-00001B000000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200-00001E000000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78866" cy="6877405"/>
        </a:xfrm>
      </xdr:grpSpPr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00000000-0008-0000-0300-000028000000}"/>
              </a:ext>
            </a:extLst>
          </xdr:cNvPr>
          <xdr:cNvGrpSpPr/>
        </xdr:nvGrpSpPr>
        <xdr:grpSpPr>
          <a:xfrm>
            <a:off x="0" y="19416"/>
            <a:ext cx="9678866" cy="6877405"/>
            <a:chOff x="0" y="19416"/>
            <a:chExt cx="9678866" cy="6877405"/>
          </a:xfrm>
        </xdr:grpSpPr>
        <xdr:grpSp>
          <xdr:nvGrpSpPr>
            <xdr:cNvPr id="33" name="Group 32">
              <a:extLst>
                <a:ext uri="{FF2B5EF4-FFF2-40B4-BE49-F238E27FC236}">
                  <a16:creationId xmlns:a16="http://schemas.microsoft.com/office/drawing/2014/main" id="{00000000-0008-0000-0300-000021000000}"/>
                </a:ext>
              </a:extLst>
            </xdr:cNvPr>
            <xdr:cNvGrpSpPr/>
          </xdr:nvGrpSpPr>
          <xdr:grpSpPr>
            <a:xfrm>
              <a:off x="0" y="19416"/>
              <a:ext cx="9678866" cy="6877405"/>
              <a:chOff x="0" y="19416"/>
              <a:chExt cx="9627577" cy="7016617"/>
            </a:xfrm>
          </xdr:grpSpPr>
          <xdr:grpSp>
            <xdr:nvGrpSpPr>
              <xdr:cNvPr id="27" name="Group 26">
                <a:extLst>
                  <a:ext uri="{FF2B5EF4-FFF2-40B4-BE49-F238E27FC236}">
                    <a16:creationId xmlns:a16="http://schemas.microsoft.com/office/drawing/2014/main" id="{00000000-0008-0000-0300-00001B000000}"/>
                  </a:ext>
                </a:extLst>
              </xdr:cNvPr>
              <xdr:cNvGrpSpPr/>
            </xdr:nvGrpSpPr>
            <xdr:grpSpPr>
              <a:xfrm>
                <a:off x="8930" y="48901"/>
                <a:ext cx="9550966" cy="6987132"/>
                <a:chOff x="8930" y="44139"/>
                <a:chExt cx="9551800" cy="6888390"/>
              </a:xfrm>
            </xdr:grpSpPr>
            <xdr:grpSp>
              <xdr:nvGrpSpPr>
                <xdr:cNvPr id="23" name="Group 22">
                  <a:extLst>
                    <a:ext uri="{FF2B5EF4-FFF2-40B4-BE49-F238E27FC236}">
                      <a16:creationId xmlns:a16="http://schemas.microsoft.com/office/drawing/2014/main" id="{00000000-0008-0000-0300-000017000000}"/>
                    </a:ext>
                  </a:extLst>
                </xdr:cNvPr>
                <xdr:cNvGrpSpPr/>
              </xdr:nvGrpSpPr>
              <xdr:grpSpPr>
                <a:xfrm>
                  <a:off x="8930" y="44139"/>
                  <a:ext cx="9551800" cy="6175852"/>
                  <a:chOff x="8930" y="44139"/>
                  <a:chExt cx="9525628" cy="6144778"/>
                </a:xfrm>
              </xdr:grpSpPr>
              <xdr:grpSp>
                <xdr:nvGrpSpPr>
                  <xdr:cNvPr id="11" name="Group 10">
                    <a:extLst>
                      <a:ext uri="{FF2B5EF4-FFF2-40B4-BE49-F238E27FC236}">
                        <a16:creationId xmlns:a16="http://schemas.microsoft.com/office/drawing/2014/main" id="{00000000-0008-0000-0300-00000B000000}"/>
                      </a:ext>
                    </a:extLst>
                  </xdr:cNvPr>
                  <xdr:cNvGrpSpPr/>
                </xdr:nvGrpSpPr>
                <xdr:grpSpPr>
                  <a:xfrm>
                    <a:off x="8930" y="47625"/>
                    <a:ext cx="9525628" cy="6141292"/>
                    <a:chOff x="-1" y="-3433"/>
                    <a:chExt cx="9534931" cy="6152338"/>
                  </a:xfrm>
                </xdr:grpSpPr>
                <xdr:pic>
                  <xdr:nvPicPr>
                    <xdr:cNvPr id="12" name="Picture 11">
                      <a:extLst>
                        <a:ext uri="{FF2B5EF4-FFF2-40B4-BE49-F238E27FC236}">
                          <a16:creationId xmlns:a16="http://schemas.microsoft.com/office/drawing/2014/main" id="{00000000-0008-0000-0300-00000C00000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1"/>
                    <a:srcRect l="1744" r="2371"/>
                    <a:stretch/>
                  </xdr:blipFill>
                  <xdr:spPr>
                    <a:xfrm>
                      <a:off x="2380" y="0"/>
                      <a:ext cx="4455318" cy="3136454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3" name="Picture 12">
                      <a:extLst>
                        <a:ext uri="{FF2B5EF4-FFF2-40B4-BE49-F238E27FC236}">
                          <a16:creationId xmlns:a16="http://schemas.microsoft.com/office/drawing/2014/main" id="{00000000-0008-0000-0300-00000D00000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2"/>
                    <a:srcRect l="4896" t="8186" r="1317" b="4049"/>
                    <a:stretch/>
                  </xdr:blipFill>
                  <xdr:spPr>
                    <a:xfrm>
                      <a:off x="4563194" y="-3433"/>
                      <a:ext cx="4959883" cy="313645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4" name="Picture 13">
                      <a:extLst>
                        <a:ext uri="{FF2B5EF4-FFF2-40B4-BE49-F238E27FC236}">
                          <a16:creationId xmlns:a16="http://schemas.microsoft.com/office/drawing/2014/main" id="{00000000-0008-0000-0300-00000E00000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3"/>
                    <a:srcRect l="2769" t="4431" r="2593" b="2147"/>
                    <a:stretch/>
                  </xdr:blipFill>
                  <xdr:spPr>
                    <a:xfrm>
                      <a:off x="-1" y="3248540"/>
                      <a:ext cx="4633914" cy="290036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5" name="Picture 14">
                      <a:extLst>
                        <a:ext uri="{FF2B5EF4-FFF2-40B4-BE49-F238E27FC236}">
                          <a16:creationId xmlns:a16="http://schemas.microsoft.com/office/drawing/2014/main" id="{00000000-0008-0000-0300-00000F00000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4"/>
                    <a:srcRect l="4780" t="5833" r="5034" b="4653"/>
                    <a:stretch/>
                  </xdr:blipFill>
                  <xdr:spPr>
                    <a:xfrm>
                      <a:off x="4734334" y="3238959"/>
                      <a:ext cx="4800596" cy="290242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sp macro="" textlink="">
                  <xdr:nvSpPr>
                    <xdr:cNvPr id="16" name="TextBox 14">
                      <a:extLst>
                        <a:ext uri="{FF2B5EF4-FFF2-40B4-BE49-F238E27FC236}">
                          <a16:creationId xmlns:a16="http://schemas.microsoft.com/office/drawing/2014/main" id="{00000000-0008-0000-0300-000010000000}"/>
                        </a:ext>
                      </a:extLst>
                    </xdr:cNvPr>
                    <xdr:cNvSpPr txBox="1"/>
                  </xdr:nvSpPr>
                  <xdr:spPr>
                    <a:xfrm>
                      <a:off x="-1" y="51423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a)</a:t>
                      </a:r>
                    </a:p>
                  </xdr:txBody>
                </xdr:sp>
                <xdr:sp macro="" textlink="">
                  <xdr:nvSpPr>
                    <xdr:cNvPr id="17" name="TextBox 15">
                      <a:extLst>
                        <a:ext uri="{FF2B5EF4-FFF2-40B4-BE49-F238E27FC236}">
                          <a16:creationId xmlns:a16="http://schemas.microsoft.com/office/drawing/2014/main" id="{00000000-0008-0000-0300-000011000000}"/>
                        </a:ext>
                      </a:extLst>
                    </xdr:cNvPr>
                    <xdr:cNvSpPr txBox="1"/>
                  </xdr:nvSpPr>
                  <xdr:spPr>
                    <a:xfrm>
                      <a:off x="4563194" y="0"/>
                      <a:ext cx="1275059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b)</a:t>
                      </a:r>
                    </a:p>
                  </xdr:txBody>
                </xdr:sp>
                <xdr:sp macro="" textlink="">
                  <xdr:nvSpPr>
                    <xdr:cNvPr id="18" name="TextBox 16">
                      <a:extLst>
                        <a:ext uri="{FF2B5EF4-FFF2-40B4-BE49-F238E27FC236}">
                          <a16:creationId xmlns:a16="http://schemas.microsoft.com/office/drawing/2014/main" id="{00000000-0008-0000-0300-000012000000}"/>
                        </a:ext>
                      </a:extLst>
                    </xdr:cNvPr>
                    <xdr:cNvSpPr txBox="1"/>
                  </xdr:nvSpPr>
                  <xdr:spPr>
                    <a:xfrm>
                      <a:off x="2380" y="3245877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c)</a:t>
                      </a:r>
                    </a:p>
                  </xdr:txBody>
                </xdr:sp>
                <xdr:sp macro="" textlink="">
                  <xdr:nvSpPr>
                    <xdr:cNvPr id="19" name="TextBox 17">
                      <a:extLst>
                        <a:ext uri="{FF2B5EF4-FFF2-40B4-BE49-F238E27FC236}">
                          <a16:creationId xmlns:a16="http://schemas.microsoft.com/office/drawing/2014/main" id="{00000000-0008-0000-0300-000013000000}"/>
                        </a:ext>
                      </a:extLst>
                    </xdr:cNvPr>
                    <xdr:cNvSpPr txBox="1"/>
                  </xdr:nvSpPr>
                  <xdr:spPr>
                    <a:xfrm>
                      <a:off x="4751003" y="3245051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d)</a:t>
                      </a:r>
                    </a:p>
                  </xdr:txBody>
                </xdr:sp>
              </xdr:grpSp>
              <xdr:sp macro="" textlink="">
                <xdr:nvSpPr>
                  <xdr:cNvPr id="2" name="Arrow: Circular 1">
                    <a:extLst>
                      <a:ext uri="{FF2B5EF4-FFF2-40B4-BE49-F238E27FC236}">
                        <a16:creationId xmlns:a16="http://schemas.microsoft.com/office/drawing/2014/main" id="{00000000-0008-0000-0300-000002000000}"/>
                      </a:ext>
                    </a:extLst>
                  </xdr:cNvPr>
                  <xdr:cNvSpPr/>
                </xdr:nvSpPr>
                <xdr:spPr>
                  <a:xfrm>
                    <a:off x="526852" y="4304708"/>
                    <a:ext cx="814859" cy="590755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3" name="Arrow: Circular 2">
                    <a:extLst>
                      <a:ext uri="{FF2B5EF4-FFF2-40B4-BE49-F238E27FC236}">
                        <a16:creationId xmlns:a16="http://schemas.microsoft.com/office/drawing/2014/main" id="{00000000-0008-0000-0300-000003000000}"/>
                      </a:ext>
                    </a:extLst>
                  </xdr:cNvPr>
                  <xdr:cNvSpPr/>
                </xdr:nvSpPr>
                <xdr:spPr>
                  <a:xfrm rot="5400000">
                    <a:off x="717949" y="3490446"/>
                    <a:ext cx="1167220" cy="1418445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700933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4" name="Arrow: Circular 3">
                    <a:extLst>
                      <a:ext uri="{FF2B5EF4-FFF2-40B4-BE49-F238E27FC236}">
                        <a16:creationId xmlns:a16="http://schemas.microsoft.com/office/drawing/2014/main" id="{00000000-0008-0000-0300-000004000000}"/>
                      </a:ext>
                    </a:extLst>
                  </xdr:cNvPr>
                  <xdr:cNvSpPr/>
                </xdr:nvSpPr>
                <xdr:spPr>
                  <a:xfrm rot="5400000">
                    <a:off x="5894586" y="3620132"/>
                    <a:ext cx="770209" cy="1038102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5" name="Arrow: Circular 4">
                    <a:extLst>
                      <a:ext uri="{FF2B5EF4-FFF2-40B4-BE49-F238E27FC236}">
                        <a16:creationId xmlns:a16="http://schemas.microsoft.com/office/drawing/2014/main" id="{00000000-0008-0000-0300-000005000000}"/>
                      </a:ext>
                    </a:extLst>
                  </xdr:cNvPr>
                  <xdr:cNvSpPr/>
                </xdr:nvSpPr>
                <xdr:spPr>
                  <a:xfrm rot="14688314">
                    <a:off x="7187813" y="3302564"/>
                    <a:ext cx="1167220" cy="1420291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6" name="Arrow: Circular 5">
                    <a:extLst>
                      <a:ext uri="{FF2B5EF4-FFF2-40B4-BE49-F238E27FC236}">
                        <a16:creationId xmlns:a16="http://schemas.microsoft.com/office/drawing/2014/main" id="{00000000-0008-0000-0300-000006000000}"/>
                      </a:ext>
                    </a:extLst>
                  </xdr:cNvPr>
                  <xdr:cNvSpPr/>
                </xdr:nvSpPr>
                <xdr:spPr>
                  <a:xfrm rot="5400000">
                    <a:off x="6864686" y="4810707"/>
                    <a:ext cx="646123" cy="730386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7" name="Arrow: Circular 6">
                    <a:extLst>
                      <a:ext uri="{FF2B5EF4-FFF2-40B4-BE49-F238E27FC236}">
                        <a16:creationId xmlns:a16="http://schemas.microsoft.com/office/drawing/2014/main" id="{00000000-0008-0000-0300-000007000000}"/>
                      </a:ext>
                    </a:extLst>
                  </xdr:cNvPr>
                  <xdr:cNvSpPr/>
                </xdr:nvSpPr>
                <xdr:spPr>
                  <a:xfrm rot="10257727">
                    <a:off x="7059493" y="4738274"/>
                    <a:ext cx="1169067" cy="1416597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8" name="Arrow: Circular 7">
                    <a:extLst>
                      <a:ext uri="{FF2B5EF4-FFF2-40B4-BE49-F238E27FC236}">
                        <a16:creationId xmlns:a16="http://schemas.microsoft.com/office/drawing/2014/main" id="{00000000-0008-0000-0300-000008000000}"/>
                      </a:ext>
                    </a:extLst>
                  </xdr:cNvPr>
                  <xdr:cNvSpPr/>
                </xdr:nvSpPr>
                <xdr:spPr>
                  <a:xfrm rot="14688314">
                    <a:off x="7005996" y="1012612"/>
                    <a:ext cx="1045232" cy="1074739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9" name="Arrow: Circular 8">
                    <a:extLst>
                      <a:ext uri="{FF2B5EF4-FFF2-40B4-BE49-F238E27FC236}">
                        <a16:creationId xmlns:a16="http://schemas.microsoft.com/office/drawing/2014/main" id="{00000000-0008-0000-0300-000009000000}"/>
                      </a:ext>
                    </a:extLst>
                  </xdr:cNvPr>
                  <xdr:cNvSpPr/>
                </xdr:nvSpPr>
                <xdr:spPr>
                  <a:xfrm rot="4637631">
                    <a:off x="6794223" y="154356"/>
                    <a:ext cx="1045231" cy="1075861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10" name="Arrow: Circular 9">
                    <a:extLst>
                      <a:ext uri="{FF2B5EF4-FFF2-40B4-BE49-F238E27FC236}">
                        <a16:creationId xmlns:a16="http://schemas.microsoft.com/office/drawing/2014/main" id="{00000000-0008-0000-0300-00000A000000}"/>
                      </a:ext>
                    </a:extLst>
                  </xdr:cNvPr>
                  <xdr:cNvSpPr/>
                </xdr:nvSpPr>
                <xdr:spPr>
                  <a:xfrm rot="10800000">
                    <a:off x="5871682" y="44139"/>
                    <a:ext cx="1766314" cy="2609513"/>
                  </a:xfrm>
                  <a:prstGeom prst="circularArrow">
                    <a:avLst>
                      <a:gd name="adj1" fmla="val 1953"/>
                      <a:gd name="adj2" fmla="val 657255"/>
                      <a:gd name="adj3" fmla="val 20574101"/>
                      <a:gd name="adj4" fmla="val 14892031"/>
                      <a:gd name="adj5" fmla="val 3531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0" name="Arrow: Circular 19">
                    <a:extLst>
                      <a:ext uri="{FF2B5EF4-FFF2-40B4-BE49-F238E27FC236}">
                        <a16:creationId xmlns:a16="http://schemas.microsoft.com/office/drawing/2014/main" id="{00000000-0008-0000-0300-000014000000}"/>
                      </a:ext>
                    </a:extLst>
                  </xdr:cNvPr>
                  <xdr:cNvSpPr/>
                </xdr:nvSpPr>
                <xdr:spPr>
                  <a:xfrm rot="9971301">
                    <a:off x="7311712" y="828653"/>
                    <a:ext cx="460903" cy="541214"/>
                  </a:xfrm>
                  <a:prstGeom prst="circularArrow">
                    <a:avLst>
                      <a:gd name="adj1" fmla="val 7302"/>
                      <a:gd name="adj2" fmla="val 657255"/>
                      <a:gd name="adj3" fmla="val 20424419"/>
                      <a:gd name="adj4" fmla="val 16511627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1" name="Arrow: Circular 20">
                    <a:extLst>
                      <a:ext uri="{FF2B5EF4-FFF2-40B4-BE49-F238E27FC236}">
                        <a16:creationId xmlns:a16="http://schemas.microsoft.com/office/drawing/2014/main" id="{00000000-0008-0000-0300-000015000000}"/>
                      </a:ext>
                    </a:extLst>
                  </xdr:cNvPr>
                  <xdr:cNvSpPr/>
                </xdr:nvSpPr>
                <xdr:spPr>
                  <a:xfrm rot="20300409">
                    <a:off x="5117266" y="1105849"/>
                    <a:ext cx="815981" cy="590756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2" name="Arrow: Circular 21">
                    <a:extLst>
                      <a:ext uri="{FF2B5EF4-FFF2-40B4-BE49-F238E27FC236}">
                        <a16:creationId xmlns:a16="http://schemas.microsoft.com/office/drawing/2014/main" id="{00000000-0008-0000-0300-000016000000}"/>
                      </a:ext>
                    </a:extLst>
                  </xdr:cNvPr>
                  <xdr:cNvSpPr/>
                </xdr:nvSpPr>
                <xdr:spPr>
                  <a:xfrm rot="5400000" flipH="1">
                    <a:off x="4165716" y="334095"/>
                    <a:ext cx="3068669" cy="4860955"/>
                  </a:xfrm>
                  <a:prstGeom prst="circularArrow">
                    <a:avLst>
                      <a:gd name="adj1" fmla="val 1230"/>
                      <a:gd name="adj2" fmla="val 327149"/>
                      <a:gd name="adj3" fmla="val 20588089"/>
                      <a:gd name="adj4" fmla="val 16073983"/>
                      <a:gd name="adj5" fmla="val 322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</xdr:grpSp>
            <xdr:sp macro="" textlink="">
              <xdr:nvSpPr>
                <xdr:cNvPr id="24" name="Arrow: Circular 23">
                  <a:extLst>
                    <a:ext uri="{FF2B5EF4-FFF2-40B4-BE49-F238E27FC236}">
                      <a16:creationId xmlns:a16="http://schemas.microsoft.com/office/drawing/2014/main" id="{00000000-0008-0000-0300-000018000000}"/>
                    </a:ext>
                  </a:extLst>
                </xdr:cNvPr>
                <xdr:cNvSpPr/>
              </xdr:nvSpPr>
              <xdr:spPr>
                <a:xfrm rot="17197734">
                  <a:off x="1989178" y="4965434"/>
                  <a:ext cx="720059" cy="592605"/>
                </a:xfrm>
                <a:prstGeom prst="circularArrow">
                  <a:avLst>
                    <a:gd name="adj1" fmla="val 6746"/>
                    <a:gd name="adj2" fmla="val 1016844"/>
                    <a:gd name="adj3" fmla="val 20801224"/>
                    <a:gd name="adj4" fmla="val 9440259"/>
                    <a:gd name="adj5" fmla="val 12500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5" name="Arrow: Circular 24">
                  <a:extLst>
                    <a:ext uri="{FF2B5EF4-FFF2-40B4-BE49-F238E27FC236}">
                      <a16:creationId xmlns:a16="http://schemas.microsoft.com/office/drawing/2014/main" id="{00000000-0008-0000-0300-000019000000}"/>
                    </a:ext>
                  </a:extLst>
                </xdr:cNvPr>
                <xdr:cNvSpPr/>
              </xdr:nvSpPr>
              <xdr:spPr>
                <a:xfrm rot="5400000" flipH="1">
                  <a:off x="1352021" y="4810188"/>
                  <a:ext cx="2066248" cy="2178433"/>
                </a:xfrm>
                <a:prstGeom prst="circularArrow">
                  <a:avLst>
                    <a:gd name="adj1" fmla="val 1230"/>
                    <a:gd name="adj2" fmla="val 327149"/>
                    <a:gd name="adj3" fmla="val 20588089"/>
                    <a:gd name="adj4" fmla="val 16073983"/>
                    <a:gd name="adj5" fmla="val 3224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6" name="Arrow: Circular 25">
                  <a:extLst>
                    <a:ext uri="{FF2B5EF4-FFF2-40B4-BE49-F238E27FC236}">
                      <a16:creationId xmlns:a16="http://schemas.microsoft.com/office/drawing/2014/main" id="{00000000-0008-0000-0300-00001A000000}"/>
                    </a:ext>
                  </a:extLst>
                </xdr:cNvPr>
                <xdr:cNvSpPr/>
              </xdr:nvSpPr>
              <xdr:spPr>
                <a:xfrm rot="20900049" flipH="1">
                  <a:off x="2463061" y="4473836"/>
                  <a:ext cx="864116" cy="750097"/>
                </a:xfrm>
                <a:prstGeom prst="circularArrow">
                  <a:avLst>
                    <a:gd name="adj1" fmla="val 2887"/>
                    <a:gd name="adj2" fmla="val 671598"/>
                    <a:gd name="adj3" fmla="val 20587825"/>
                    <a:gd name="adj4" fmla="val 16073983"/>
                    <a:gd name="adj5" fmla="val 5465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</xdr:grpSp>
          <xdr:cxnSp macro="">
            <xdr:nvCxnSpPr>
              <xdr:cNvPr id="29" name="Straight Connector 28">
                <a:extLst>
                  <a:ext uri="{FF2B5EF4-FFF2-40B4-BE49-F238E27FC236}">
                    <a16:creationId xmlns:a16="http://schemas.microsoft.com/office/drawing/2014/main" id="{00000000-0008-0000-0300-00001D000000}"/>
                  </a:ext>
                </a:extLst>
              </xdr:cNvPr>
              <xdr:cNvCxnSpPr/>
            </xdr:nvCxnSpPr>
            <xdr:spPr>
              <a:xfrm flipH="1">
                <a:off x="0" y="3297115"/>
                <a:ext cx="9627577" cy="0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1" name="Straight Connector 30">
                <a:extLst>
                  <a:ext uri="{FF2B5EF4-FFF2-40B4-BE49-F238E27FC236}">
                    <a16:creationId xmlns:a16="http://schemas.microsoft.com/office/drawing/2014/main" id="{00000000-0008-0000-0300-00001F000000}"/>
                  </a:ext>
                </a:extLst>
              </xdr:cNvPr>
              <xdr:cNvCxnSpPr/>
            </xdr:nvCxnSpPr>
            <xdr:spPr>
              <a:xfrm flipH="1" flipV="1">
                <a:off x="4513385" y="19416"/>
                <a:ext cx="7327" cy="3275134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2" name="Straight Connector 31">
                <a:extLst>
                  <a:ext uri="{FF2B5EF4-FFF2-40B4-BE49-F238E27FC236}">
                    <a16:creationId xmlns:a16="http://schemas.microsoft.com/office/drawing/2014/main" id="{00000000-0008-0000-0300-000020000000}"/>
                  </a:ext>
                </a:extLst>
              </xdr:cNvPr>
              <xdr:cNvCxnSpPr/>
            </xdr:nvCxnSpPr>
            <xdr:spPr>
              <a:xfrm flipH="1" flipV="1">
                <a:off x="4696558" y="3294551"/>
                <a:ext cx="7327" cy="3279896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28" name="TextBox 15">
              <a:extLst>
                <a:ext uri="{FF2B5EF4-FFF2-40B4-BE49-F238E27FC236}">
                  <a16:creationId xmlns:a16="http://schemas.microsoft.com/office/drawing/2014/main" id="{00000000-0008-0000-0300-00001C000000}"/>
                </a:ext>
              </a:extLst>
            </xdr:cNvPr>
            <xdr:cNvSpPr txBox="1"/>
          </xdr:nvSpPr>
          <xdr:spPr>
            <a:xfrm>
              <a:off x="1655885" y="2642455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Onondaga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4" name="Straight Arrow Connector 33">
              <a:extLst>
                <a:ext uri="{FF2B5EF4-FFF2-40B4-BE49-F238E27FC236}">
                  <a16:creationId xmlns:a16="http://schemas.microsoft.com/office/drawing/2014/main" id="{00000000-0008-0000-0300-000022000000}"/>
                </a:ext>
              </a:extLst>
            </xdr:cNvPr>
            <xdr:cNvCxnSpPr/>
          </xdr:nvCxnSpPr>
          <xdr:spPr>
            <a:xfrm flipH="1" flipV="1">
              <a:off x="1912327" y="1520337"/>
              <a:ext cx="413971" cy="1117355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36" name="TextBox 15">
              <a:extLst>
                <a:ext uri="{FF2B5EF4-FFF2-40B4-BE49-F238E27FC236}">
                  <a16:creationId xmlns:a16="http://schemas.microsoft.com/office/drawing/2014/main" id="{00000000-0008-0000-0300-000024000000}"/>
                </a:ext>
              </a:extLst>
            </xdr:cNvPr>
            <xdr:cNvSpPr txBox="1"/>
          </xdr:nvSpPr>
          <xdr:spPr>
            <a:xfrm>
              <a:off x="408843" y="376970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Jefferson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7" name="Straight Arrow Connector 36">
              <a:extLst>
                <a:ext uri="{FF2B5EF4-FFF2-40B4-BE49-F238E27FC236}">
                  <a16:creationId xmlns:a16="http://schemas.microsoft.com/office/drawing/2014/main" id="{00000000-0008-0000-0300-000025000000}"/>
                </a:ext>
              </a:extLst>
            </xdr:cNvPr>
            <xdr:cNvCxnSpPr/>
          </xdr:nvCxnSpPr>
          <xdr:spPr>
            <a:xfrm>
              <a:off x="1208942" y="655760"/>
              <a:ext cx="694592" cy="71803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41" name="Arrow: Circular 40">
            <a:extLst>
              <a:ext uri="{FF2B5EF4-FFF2-40B4-BE49-F238E27FC236}">
                <a16:creationId xmlns:a16="http://schemas.microsoft.com/office/drawing/2014/main" id="{00000000-0008-0000-0300-000029000000}"/>
              </a:ext>
            </a:extLst>
          </xdr:cNvPr>
          <xdr:cNvSpPr/>
        </xdr:nvSpPr>
        <xdr:spPr>
          <a:xfrm rot="5982302">
            <a:off x="5444885" y="217057"/>
            <a:ext cx="1315519" cy="1166330"/>
          </a:xfrm>
          <a:prstGeom prst="circularArrow">
            <a:avLst>
              <a:gd name="adj1" fmla="val 3175"/>
              <a:gd name="adj2" fmla="val 657255"/>
              <a:gd name="adj3" fmla="val 20633049"/>
              <a:gd name="adj4" fmla="val 15779021"/>
              <a:gd name="adj5" fmla="val 7704"/>
            </a:avLst>
          </a:prstGeom>
          <a:solidFill>
            <a:srgbClr val="C0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GrpSpPr/>
      </xdr:nvGrpSpPr>
      <xdr:grpSpPr>
        <a:xfrm>
          <a:off x="0" y="166687"/>
          <a:ext cx="3949926" cy="4230776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00000000-0008-0000-0600-000011000000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00000000-0008-0000-0600-000012000000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00000000-0008-0000-0600-000013000000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00000000-0008-0000-0600-000014000000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00000000-0008-0000-0600-000015000000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00000000-0008-0000-0600-000016000000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17762</xdr:colOff>
      <xdr:row>0</xdr:row>
      <xdr:rowOff>105750</xdr:rowOff>
    </xdr:from>
    <xdr:to>
      <xdr:col>18</xdr:col>
      <xdr:colOff>29608</xdr:colOff>
      <xdr:row>30</xdr:row>
      <xdr:rowOff>171815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00000000-0008-0000-0600-00002D000000}"/>
            </a:ext>
          </a:extLst>
        </xdr:cNvPr>
        <xdr:cNvGrpSpPr/>
      </xdr:nvGrpSpPr>
      <xdr:grpSpPr>
        <a:xfrm>
          <a:off x="6506668" y="105750"/>
          <a:ext cx="5202971" cy="5513174"/>
          <a:chOff x="6478197" y="105750"/>
          <a:chExt cx="5180194" cy="5532587"/>
        </a:xfrm>
      </xdr:grpSpPr>
      <xdr:pic>
        <xdr:nvPicPr>
          <xdr:cNvPr id="44" name="Picture 43">
            <a:extLst>
              <a:ext uri="{FF2B5EF4-FFF2-40B4-BE49-F238E27FC236}">
                <a16:creationId xmlns:a16="http://schemas.microsoft.com/office/drawing/2014/main" id="{00000000-0008-0000-0600-00002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61442" y="3798197"/>
            <a:ext cx="2538971" cy="1840140"/>
          </a:xfrm>
          <a:prstGeom prst="rect">
            <a:avLst/>
          </a:prstGeom>
        </xdr:spPr>
      </xdr:pic>
      <xdr:pic>
        <xdr:nvPicPr>
          <xdr:cNvPr id="43" name="Picture 42">
            <a:extLst>
              <a:ext uri="{FF2B5EF4-FFF2-40B4-BE49-F238E27FC236}">
                <a16:creationId xmlns:a16="http://schemas.microsoft.com/office/drawing/2014/main" id="{00000000-0008-0000-06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052272" y="2000870"/>
            <a:ext cx="2606119" cy="1817007"/>
          </a:xfrm>
          <a:prstGeom prst="rect">
            <a:avLst/>
          </a:prstGeom>
        </xdr:spPr>
      </xdr:pic>
      <xdr:pic>
        <xdr:nvPicPr>
          <xdr:cNvPr id="42" name="Picture 41">
            <a:extLst>
              <a:ext uri="{FF2B5EF4-FFF2-40B4-BE49-F238E27FC236}">
                <a16:creationId xmlns:a16="http://schemas.microsoft.com/office/drawing/2014/main" id="{00000000-0008-0000-06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063330" y="162131"/>
            <a:ext cx="2566525" cy="1842259"/>
          </a:xfrm>
          <a:prstGeom prst="rect">
            <a:avLst/>
          </a:prstGeom>
        </xdr:spPr>
      </xdr:pic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00000000-0008-0000-06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1133" y="3836089"/>
            <a:ext cx="2440479" cy="1792057"/>
          </a:xfrm>
          <a:prstGeom prst="rect">
            <a:avLst/>
          </a:prstGeom>
        </xdr:spPr>
      </xdr:pic>
      <xdr:pic>
        <xdr:nvPicPr>
          <xdr:cNvPr id="40" name="Picture 39">
            <a:extLst>
              <a:ext uri="{FF2B5EF4-FFF2-40B4-BE49-F238E27FC236}">
                <a16:creationId xmlns:a16="http://schemas.microsoft.com/office/drawing/2014/main" id="{00000000-0008-0000-06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478197" y="2013915"/>
            <a:ext cx="2509676" cy="1823367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00000000-0008-0000-06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480507" y="179939"/>
            <a:ext cx="2520198" cy="1862346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00000000-0008-0000-0600-000018000000}"/>
              </a:ext>
            </a:extLst>
          </xdr:cNvPr>
          <xdr:cNvGrpSpPr/>
        </xdr:nvGrpSpPr>
        <xdr:grpSpPr>
          <a:xfrm>
            <a:off x="6479476" y="105750"/>
            <a:ext cx="3888045" cy="4008569"/>
            <a:chOff x="0" y="148090"/>
            <a:chExt cx="3892960" cy="399667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0000000-0008-0000-0600-000019000000}"/>
                </a:ext>
              </a:extLst>
            </xdr:cNvPr>
            <xdr:cNvSpPr txBox="1"/>
          </xdr:nvSpPr>
          <xdr:spPr>
            <a:xfrm>
              <a:off x="14288" y="14809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0000000-0008-0000-0600-00001A000000}"/>
                </a:ext>
              </a:extLst>
            </xdr:cNvPr>
            <xdr:cNvSpPr txBox="1"/>
          </xdr:nvSpPr>
          <xdr:spPr>
            <a:xfrm>
              <a:off x="2553923" y="150252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0000000-0008-0000-0600-00001B000000}"/>
                </a:ext>
              </a:extLst>
            </xdr:cNvPr>
            <xdr:cNvSpPr txBox="1"/>
          </xdr:nvSpPr>
          <xdr:spPr>
            <a:xfrm>
              <a:off x="0" y="19626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00000000-0008-0000-0600-00001C000000}"/>
                </a:ext>
              </a:extLst>
            </xdr:cNvPr>
            <xdr:cNvSpPr txBox="1"/>
          </xdr:nvSpPr>
          <xdr:spPr>
            <a:xfrm>
              <a:off x="2540856" y="19554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00000-0008-0000-0600-00001D000000}"/>
                </a:ext>
              </a:extLst>
            </xdr:cNvPr>
            <xdr:cNvSpPr txBox="1"/>
          </xdr:nvSpPr>
          <xdr:spPr>
            <a:xfrm>
              <a:off x="0" y="377638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00000000-0008-0000-0600-00001E000000}"/>
                </a:ext>
              </a:extLst>
            </xdr:cNvPr>
            <xdr:cNvSpPr txBox="1"/>
          </xdr:nvSpPr>
          <xdr:spPr>
            <a:xfrm>
              <a:off x="2607653" y="3768999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 editAs="oneCell">
    <xdr:from>
      <xdr:col>19</xdr:col>
      <xdr:colOff>0</xdr:colOff>
      <xdr:row>1</xdr:row>
      <xdr:rowOff>0</xdr:rowOff>
    </xdr:from>
    <xdr:to>
      <xdr:col>31</xdr:col>
      <xdr:colOff>12032</xdr:colOff>
      <xdr:row>24</xdr:row>
      <xdr:rowOff>129801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50" y="180474"/>
          <a:ext cx="7772400" cy="4280695"/>
        </a:xfrm>
        <a:prstGeom prst="rect">
          <a:avLst/>
        </a:prstGeom>
      </xdr:spPr>
    </xdr:pic>
    <xdr:clientData/>
  </xdr:twoCellAnchor>
  <xdr:twoCellAnchor>
    <xdr:from>
      <xdr:col>19</xdr:col>
      <xdr:colOff>411623</xdr:colOff>
      <xdr:row>29</xdr:row>
      <xdr:rowOff>95874</xdr:rowOff>
    </xdr:from>
    <xdr:to>
      <xdr:col>30</xdr:col>
      <xdr:colOff>188692</xdr:colOff>
      <xdr:row>55</xdr:row>
      <xdr:rowOff>94835</xdr:rowOff>
    </xdr:to>
    <xdr:grpSp>
      <xdr:nvGrpSpPr>
        <xdr:cNvPr id="50" name="Group 49">
          <a:extLst>
            <a:ext uri="{FF2B5EF4-FFF2-40B4-BE49-F238E27FC236}">
              <a16:creationId xmlns:a16="http://schemas.microsoft.com/office/drawing/2014/main" id="{00000000-0008-0000-0600-000032000000}"/>
            </a:ext>
          </a:extLst>
        </xdr:cNvPr>
        <xdr:cNvGrpSpPr/>
      </xdr:nvGrpSpPr>
      <xdr:grpSpPr>
        <a:xfrm>
          <a:off x="12740545" y="5361413"/>
          <a:ext cx="6914866" cy="4719790"/>
          <a:chOff x="12686449" y="5380178"/>
          <a:chExt cx="6883547" cy="4736614"/>
        </a:xfrm>
      </xdr:grpSpPr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00000000-0008-0000-06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2686449" y="5434631"/>
            <a:ext cx="6883547" cy="4682161"/>
          </a:xfrm>
          <a:prstGeom prst="rect">
            <a:avLst/>
          </a:prstGeom>
        </xdr:spPr>
      </xdr:pic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00000000-0008-0000-0600-000025000000}"/>
              </a:ext>
            </a:extLst>
          </xdr:cNvPr>
          <xdr:cNvGrpSpPr/>
        </xdr:nvGrpSpPr>
        <xdr:grpSpPr>
          <a:xfrm>
            <a:off x="12693105" y="5380178"/>
            <a:ext cx="4770418" cy="3508845"/>
            <a:chOff x="12693098" y="5375413"/>
            <a:chExt cx="4752702" cy="3507654"/>
          </a:xfrm>
        </xdr:grpSpPr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600-000010000000}"/>
                </a:ext>
              </a:extLst>
            </xdr:cNvPr>
            <xdr:cNvSpPr txBox="1"/>
          </xdr:nvSpPr>
          <xdr:spPr>
            <a:xfrm>
              <a:off x="12707350" y="5381512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000000-0008-0000-0600-00001F000000}"/>
                </a:ext>
              </a:extLst>
            </xdr:cNvPr>
            <xdr:cNvSpPr txBox="1"/>
          </xdr:nvSpPr>
          <xdr:spPr>
            <a:xfrm>
              <a:off x="16147466" y="5375413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0000000-0008-0000-0600-000020000000}"/>
                </a:ext>
              </a:extLst>
            </xdr:cNvPr>
            <xdr:cNvSpPr txBox="1"/>
          </xdr:nvSpPr>
          <xdr:spPr>
            <a:xfrm>
              <a:off x="12693098" y="693072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00000000-0008-0000-0600-000022000000}"/>
                </a:ext>
              </a:extLst>
            </xdr:cNvPr>
            <xdr:cNvSpPr txBox="1"/>
          </xdr:nvSpPr>
          <xdr:spPr>
            <a:xfrm>
              <a:off x="16138495" y="6927898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00000000-0008-0000-0600-000023000000}"/>
                </a:ext>
              </a:extLst>
            </xdr:cNvPr>
            <xdr:cNvSpPr txBox="1"/>
          </xdr:nvSpPr>
          <xdr:spPr>
            <a:xfrm>
              <a:off x="12701381" y="8512207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00000000-0008-0000-0600-000024000000}"/>
                </a:ext>
              </a:extLst>
            </xdr:cNvPr>
            <xdr:cNvSpPr txBox="1"/>
          </xdr:nvSpPr>
          <xdr:spPr>
            <a:xfrm>
              <a:off x="16163693" y="851020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>
    <xdr:from>
      <xdr:col>33</xdr:col>
      <xdr:colOff>0</xdr:colOff>
      <xdr:row>35</xdr:row>
      <xdr:rowOff>0</xdr:rowOff>
    </xdr:from>
    <xdr:to>
      <xdr:col>40</xdr:col>
      <xdr:colOff>367818</xdr:colOff>
      <xdr:row>65</xdr:row>
      <xdr:rowOff>134912</xdr:rowOff>
    </xdr:to>
    <xdr:grpSp>
      <xdr:nvGrpSpPr>
        <xdr:cNvPr id="51" name="Group 50">
          <a:extLst>
            <a:ext uri="{FF2B5EF4-FFF2-40B4-BE49-F238E27FC236}">
              <a16:creationId xmlns:a16="http://schemas.microsoft.com/office/drawing/2014/main" id="{00000000-0008-0000-0600-000033000000}"/>
            </a:ext>
          </a:extLst>
        </xdr:cNvPr>
        <xdr:cNvGrpSpPr/>
      </xdr:nvGrpSpPr>
      <xdr:grpSpPr>
        <a:xfrm>
          <a:off x="21413391" y="6354961"/>
          <a:ext cx="4910052" cy="5582022"/>
          <a:chOff x="1549656" y="457688"/>
          <a:chExt cx="4906847" cy="5520200"/>
        </a:xfrm>
      </xdr:grpSpPr>
      <xdr:pic>
        <xdr:nvPicPr>
          <xdr:cNvPr id="52" name="Picture 51">
            <a:extLst>
              <a:ext uri="{FF2B5EF4-FFF2-40B4-BE49-F238E27FC236}">
                <a16:creationId xmlns:a16="http://schemas.microsoft.com/office/drawing/2014/main" id="{00000000-0008-0000-0600-00003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49658" y="457689"/>
            <a:ext cx="2453423" cy="1840067"/>
          </a:xfrm>
          <a:prstGeom prst="rect">
            <a:avLst/>
          </a:prstGeom>
        </xdr:spPr>
      </xdr:pic>
      <xdr:pic>
        <xdr:nvPicPr>
          <xdr:cNvPr id="53" name="Picture 52">
            <a:extLst>
              <a:ext uri="{FF2B5EF4-FFF2-40B4-BE49-F238E27FC236}">
                <a16:creationId xmlns:a16="http://schemas.microsoft.com/office/drawing/2014/main" id="{00000000-0008-0000-0600-00003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49657" y="2297755"/>
            <a:ext cx="2453423" cy="1840067"/>
          </a:xfrm>
          <a:prstGeom prst="rect">
            <a:avLst/>
          </a:prstGeom>
        </xdr:spPr>
      </xdr:pic>
      <xdr:pic>
        <xdr:nvPicPr>
          <xdr:cNvPr id="54" name="Picture 53">
            <a:extLst>
              <a:ext uri="{FF2B5EF4-FFF2-40B4-BE49-F238E27FC236}">
                <a16:creationId xmlns:a16="http://schemas.microsoft.com/office/drawing/2014/main" id="{00000000-0008-0000-0600-00003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49656" y="4137821"/>
            <a:ext cx="2453423" cy="1840067"/>
          </a:xfrm>
          <a:prstGeom prst="rect">
            <a:avLst/>
          </a:prstGeom>
        </xdr:spPr>
      </xdr:pic>
      <xdr:pic>
        <xdr:nvPicPr>
          <xdr:cNvPr id="55" name="Picture 54">
            <a:extLst>
              <a:ext uri="{FF2B5EF4-FFF2-40B4-BE49-F238E27FC236}">
                <a16:creationId xmlns:a16="http://schemas.microsoft.com/office/drawing/2014/main" id="{00000000-0008-0000-0600-00003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3080" y="457688"/>
            <a:ext cx="2453423" cy="1840067"/>
          </a:xfrm>
          <a:prstGeom prst="rect">
            <a:avLst/>
          </a:prstGeom>
        </xdr:spPr>
      </xdr:pic>
      <xdr:pic>
        <xdr:nvPicPr>
          <xdr:cNvPr id="56" name="Picture 55">
            <a:extLst>
              <a:ext uri="{FF2B5EF4-FFF2-40B4-BE49-F238E27FC236}">
                <a16:creationId xmlns:a16="http://schemas.microsoft.com/office/drawing/2014/main" id="{00000000-0008-0000-06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3079" y="2297755"/>
            <a:ext cx="2453423" cy="1840067"/>
          </a:xfrm>
          <a:prstGeom prst="rect">
            <a:avLst/>
          </a:prstGeom>
        </xdr:spPr>
      </xdr:pic>
      <xdr:pic>
        <xdr:nvPicPr>
          <xdr:cNvPr id="57" name="Picture 56">
            <a:extLst>
              <a:ext uri="{FF2B5EF4-FFF2-40B4-BE49-F238E27FC236}">
                <a16:creationId xmlns:a16="http://schemas.microsoft.com/office/drawing/2014/main" id="{00000000-0008-0000-0600-00003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3078" y="4137820"/>
            <a:ext cx="2453423" cy="1840067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23297</xdr:colOff>
      <xdr:row>34</xdr:row>
      <xdr:rowOff>125182</xdr:rowOff>
    </xdr:from>
    <xdr:to>
      <xdr:col>35</xdr:col>
      <xdr:colOff>18230</xdr:colOff>
      <xdr:row>36</xdr:row>
      <xdr:rowOff>131635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00000000-0008-0000-0600-00003A000000}"/>
            </a:ext>
          </a:extLst>
        </xdr:cNvPr>
        <xdr:cNvSpPr txBox="1"/>
      </xdr:nvSpPr>
      <xdr:spPr>
        <a:xfrm>
          <a:off x="21421576" y="6228509"/>
          <a:ext cx="1291799" cy="365472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400" b="1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a)</a:t>
          </a:r>
        </a:p>
      </xdr:txBody>
    </xdr:sp>
    <xdr:clientData/>
  </xdr:twoCellAnchor>
  <xdr:twoCellAnchor>
    <xdr:from>
      <xdr:col>33</xdr:col>
      <xdr:colOff>0</xdr:colOff>
      <xdr:row>26</xdr:row>
      <xdr:rowOff>0</xdr:rowOff>
    </xdr:from>
    <xdr:to>
      <xdr:col>40</xdr:col>
      <xdr:colOff>367818</xdr:colOff>
      <xdr:row>56</xdr:row>
      <xdr:rowOff>134913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0000000-0008-0000-0600-00003B000000}"/>
            </a:ext>
          </a:extLst>
        </xdr:cNvPr>
        <xdr:cNvGrpSpPr/>
      </xdr:nvGrpSpPr>
      <xdr:grpSpPr>
        <a:xfrm>
          <a:off x="21413391" y="4720828"/>
          <a:ext cx="4910052" cy="5582023"/>
          <a:chOff x="1549656" y="457687"/>
          <a:chExt cx="4906847" cy="5520201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00000000-0008-0000-0600-00003C000000}"/>
              </a:ext>
            </a:extLst>
          </xdr:cNvPr>
          <xdr:cNvGrpSpPr/>
        </xdr:nvGrpSpPr>
        <xdr:grpSpPr>
          <a:xfrm>
            <a:off x="1549656" y="457688"/>
            <a:ext cx="4906847" cy="5520200"/>
            <a:chOff x="1549656" y="457688"/>
            <a:chExt cx="4906847" cy="5520200"/>
          </a:xfrm>
        </xdr:grpSpPr>
        <xdr:pic>
          <xdr:nvPicPr>
            <xdr:cNvPr id="67" name="Picture 66">
              <a:extLst>
                <a:ext uri="{FF2B5EF4-FFF2-40B4-BE49-F238E27FC236}">
                  <a16:creationId xmlns:a16="http://schemas.microsoft.com/office/drawing/2014/main" id="{00000000-0008-0000-0600-00004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8" y="457689"/>
              <a:ext cx="2453423" cy="1840067"/>
            </a:xfrm>
            <a:prstGeom prst="rect">
              <a:avLst/>
            </a:prstGeom>
          </xdr:spPr>
        </xdr:pic>
        <xdr:pic>
          <xdr:nvPicPr>
            <xdr:cNvPr id="68" name="Picture 67">
              <a:extLst>
                <a:ext uri="{FF2B5EF4-FFF2-40B4-BE49-F238E27FC236}">
                  <a16:creationId xmlns:a16="http://schemas.microsoft.com/office/drawing/2014/main" id="{00000000-0008-0000-0600-000044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7" y="2297755"/>
              <a:ext cx="2453423" cy="1840067"/>
            </a:xfrm>
            <a:prstGeom prst="rect">
              <a:avLst/>
            </a:prstGeom>
          </xdr:spPr>
        </xdr:pic>
        <xdr:pic>
          <xdr:nvPicPr>
            <xdr:cNvPr id="69" name="Picture 68">
              <a:extLst>
                <a:ext uri="{FF2B5EF4-FFF2-40B4-BE49-F238E27FC236}">
                  <a16:creationId xmlns:a16="http://schemas.microsoft.com/office/drawing/2014/main" id="{00000000-0008-0000-0600-000045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6" y="4137821"/>
              <a:ext cx="2453423" cy="1840067"/>
            </a:xfrm>
            <a:prstGeom prst="rect">
              <a:avLst/>
            </a:prstGeom>
          </xdr:spPr>
        </xdr:pic>
        <xdr:pic>
          <xdr:nvPicPr>
            <xdr:cNvPr id="70" name="Picture 69">
              <a:extLst>
                <a:ext uri="{FF2B5EF4-FFF2-40B4-BE49-F238E27FC236}">
                  <a16:creationId xmlns:a16="http://schemas.microsoft.com/office/drawing/2014/main" id="{00000000-0008-0000-0600-000046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80" y="457688"/>
              <a:ext cx="2453423" cy="1840067"/>
            </a:xfrm>
            <a:prstGeom prst="rect">
              <a:avLst/>
            </a:prstGeom>
          </xdr:spPr>
        </xdr:pic>
        <xdr:pic>
          <xdr:nvPicPr>
            <xdr:cNvPr id="71" name="Picture 70">
              <a:extLst>
                <a:ext uri="{FF2B5EF4-FFF2-40B4-BE49-F238E27FC236}">
                  <a16:creationId xmlns:a16="http://schemas.microsoft.com/office/drawing/2014/main" id="{00000000-0008-0000-0600-000047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79" y="2297755"/>
              <a:ext cx="2453423" cy="1840067"/>
            </a:xfrm>
            <a:prstGeom prst="rect">
              <a:avLst/>
            </a:prstGeom>
          </xdr:spPr>
        </xdr:pic>
        <xdr:pic>
          <xdr:nvPicPr>
            <xdr:cNvPr id="72" name="Picture 71">
              <a:extLst>
                <a:ext uri="{FF2B5EF4-FFF2-40B4-BE49-F238E27FC236}">
                  <a16:creationId xmlns:a16="http://schemas.microsoft.com/office/drawing/2014/main" id="{00000000-0008-0000-0600-00004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78" y="4137820"/>
              <a:ext cx="2453423" cy="1840067"/>
            </a:xfrm>
            <a:prstGeom prst="rect">
              <a:avLst/>
            </a:prstGeom>
          </xdr:spPr>
        </xdr:pic>
      </xdr:grpSp>
      <xdr:sp macro="" textlink="">
        <xdr:nvSpPr>
          <xdr:cNvPr id="61" name="TextBox 15">
            <a:extLst>
              <a:ext uri="{FF2B5EF4-FFF2-40B4-BE49-F238E27FC236}">
                <a16:creationId xmlns:a16="http://schemas.microsoft.com/office/drawing/2014/main" id="{00000000-0008-0000-0600-00003D000000}"/>
              </a:ext>
            </a:extLst>
          </xdr:cNvPr>
          <xdr:cNvSpPr txBox="1"/>
        </xdr:nvSpPr>
        <xdr:spPr>
          <a:xfrm>
            <a:off x="1549656" y="45768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62" name="TextBox 15">
            <a:extLst>
              <a:ext uri="{FF2B5EF4-FFF2-40B4-BE49-F238E27FC236}">
                <a16:creationId xmlns:a16="http://schemas.microsoft.com/office/drawing/2014/main" id="{00000000-0008-0000-0600-00003E000000}"/>
              </a:ext>
            </a:extLst>
          </xdr:cNvPr>
          <xdr:cNvSpPr txBox="1"/>
        </xdr:nvSpPr>
        <xdr:spPr>
          <a:xfrm>
            <a:off x="1549656" y="2297753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63" name="TextBox 15">
            <a:extLst>
              <a:ext uri="{FF2B5EF4-FFF2-40B4-BE49-F238E27FC236}">
                <a16:creationId xmlns:a16="http://schemas.microsoft.com/office/drawing/2014/main" id="{00000000-0008-0000-0600-00003F000000}"/>
              </a:ext>
            </a:extLst>
          </xdr:cNvPr>
          <xdr:cNvSpPr txBox="1"/>
        </xdr:nvSpPr>
        <xdr:spPr>
          <a:xfrm>
            <a:off x="1549656" y="413781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64" name="TextBox 15">
            <a:extLst>
              <a:ext uri="{FF2B5EF4-FFF2-40B4-BE49-F238E27FC236}">
                <a16:creationId xmlns:a16="http://schemas.microsoft.com/office/drawing/2014/main" id="{00000000-0008-0000-0600-000040000000}"/>
              </a:ext>
            </a:extLst>
          </xdr:cNvPr>
          <xdr:cNvSpPr txBox="1"/>
        </xdr:nvSpPr>
        <xdr:spPr>
          <a:xfrm>
            <a:off x="4003078" y="457687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65" name="TextBox 15">
            <a:extLst>
              <a:ext uri="{FF2B5EF4-FFF2-40B4-BE49-F238E27FC236}">
                <a16:creationId xmlns:a16="http://schemas.microsoft.com/office/drawing/2014/main" id="{00000000-0008-0000-0600-000041000000}"/>
              </a:ext>
            </a:extLst>
          </xdr:cNvPr>
          <xdr:cNvSpPr txBox="1"/>
        </xdr:nvSpPr>
        <xdr:spPr>
          <a:xfrm>
            <a:off x="4003078" y="2297753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66" name="TextBox 15">
            <a:extLst>
              <a:ext uri="{FF2B5EF4-FFF2-40B4-BE49-F238E27FC236}">
                <a16:creationId xmlns:a16="http://schemas.microsoft.com/office/drawing/2014/main" id="{00000000-0008-0000-0600-000042000000}"/>
              </a:ext>
            </a:extLst>
          </xdr:cNvPr>
          <xdr:cNvSpPr txBox="1"/>
        </xdr:nvSpPr>
        <xdr:spPr>
          <a:xfrm>
            <a:off x="4003078" y="413781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41</xdr:col>
      <xdr:colOff>7327</xdr:colOff>
      <xdr:row>22</xdr:row>
      <xdr:rowOff>175846</xdr:rowOff>
    </xdr:from>
    <xdr:to>
      <xdr:col>45</xdr:col>
      <xdr:colOff>179642</xdr:colOff>
      <xdr:row>57</xdr:row>
      <xdr:rowOff>73268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06D9ADDB-9AF3-2C32-9A8F-5F059BB710AE}"/>
            </a:ext>
          </a:extLst>
        </xdr:cNvPr>
        <xdr:cNvGrpSpPr/>
      </xdr:nvGrpSpPr>
      <xdr:grpSpPr>
        <a:xfrm>
          <a:off x="26611843" y="4170393"/>
          <a:ext cx="2767877" cy="6252383"/>
          <a:chOff x="26611843" y="4170393"/>
          <a:chExt cx="2767877" cy="6252383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7198953A-917C-4EFC-6BA3-8370CBA177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6611843" y="4183445"/>
            <a:ext cx="2757291" cy="2089263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85D7FA90-F802-CC03-021A-B708EBF3B9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6615305" y="6239132"/>
            <a:ext cx="2757291" cy="2089262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66CB861E-4B4B-24F9-7A0E-7147EEA968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6622429" y="8331452"/>
            <a:ext cx="2757291" cy="2091324"/>
          </a:xfrm>
          <a:prstGeom prst="rect">
            <a:avLst/>
          </a:prstGeom>
        </xdr:spPr>
      </xdr:pic>
      <xdr:sp macro="" textlink="">
        <xdr:nvSpPr>
          <xdr:cNvPr id="15" name="TextBox 15">
            <a:extLst>
              <a:ext uri="{FF2B5EF4-FFF2-40B4-BE49-F238E27FC236}">
                <a16:creationId xmlns:a16="http://schemas.microsoft.com/office/drawing/2014/main" id="{216258FC-83CD-4E5C-AD69-7E4FC61C3DFF}"/>
              </a:ext>
            </a:extLst>
          </xdr:cNvPr>
          <xdr:cNvSpPr txBox="1"/>
        </xdr:nvSpPr>
        <xdr:spPr>
          <a:xfrm>
            <a:off x="26629467" y="4170393"/>
            <a:ext cx="1292715" cy="371654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38" name="TextBox 15">
            <a:extLst>
              <a:ext uri="{FF2B5EF4-FFF2-40B4-BE49-F238E27FC236}">
                <a16:creationId xmlns:a16="http://schemas.microsoft.com/office/drawing/2014/main" id="{268EF60E-01C9-4D82-B7D3-A4560DB8E218}"/>
              </a:ext>
            </a:extLst>
          </xdr:cNvPr>
          <xdr:cNvSpPr txBox="1"/>
        </xdr:nvSpPr>
        <xdr:spPr>
          <a:xfrm>
            <a:off x="26636022" y="6292820"/>
            <a:ext cx="1292715" cy="369593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39" name="TextBox 15">
            <a:extLst>
              <a:ext uri="{FF2B5EF4-FFF2-40B4-BE49-F238E27FC236}">
                <a16:creationId xmlns:a16="http://schemas.microsoft.com/office/drawing/2014/main" id="{DB293D87-F44E-4A89-84B2-2AAF67902618}"/>
              </a:ext>
            </a:extLst>
          </xdr:cNvPr>
          <xdr:cNvSpPr txBox="1"/>
        </xdr:nvSpPr>
        <xdr:spPr>
          <a:xfrm>
            <a:off x="26641150" y="8377879"/>
            <a:ext cx="1292715" cy="369593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0000000-0008-0000-0800-000002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47936" y="376235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22" zoomScale="130" zoomScaleNormal="130" workbookViewId="0">
      <selection activeCell="R51" sqref="R51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183</v>
      </c>
      <c r="Q1" t="s">
        <v>2</v>
      </c>
      <c r="R1" t="s">
        <v>184</v>
      </c>
      <c r="S1" t="s">
        <v>2</v>
      </c>
      <c r="T1" t="s">
        <v>185</v>
      </c>
      <c r="U1" t="s">
        <v>2</v>
      </c>
      <c r="V1" t="s">
        <v>186</v>
      </c>
      <c r="W1" t="s">
        <v>3</v>
      </c>
      <c r="X1" t="s">
        <v>187</v>
      </c>
      <c r="Y1" t="s">
        <v>3</v>
      </c>
      <c r="Z1" t="s">
        <v>188</v>
      </c>
      <c r="AA1" t="s">
        <v>3</v>
      </c>
    </row>
    <row r="2" spans="2:65" x14ac:dyDescent="0.45">
      <c r="B2" t="s">
        <v>1</v>
      </c>
      <c r="C2" t="s">
        <v>270</v>
      </c>
      <c r="D2" t="s">
        <v>1</v>
      </c>
      <c r="E2" t="s">
        <v>271</v>
      </c>
      <c r="F2" t="s">
        <v>1</v>
      </c>
      <c r="G2" t="s">
        <v>272</v>
      </c>
      <c r="H2" t="s">
        <v>1</v>
      </c>
      <c r="I2" t="s">
        <v>270</v>
      </c>
      <c r="J2" t="s">
        <v>1</v>
      </c>
      <c r="K2" t="s">
        <v>271</v>
      </c>
      <c r="L2" t="s">
        <v>1</v>
      </c>
      <c r="M2" t="s">
        <v>272</v>
      </c>
      <c r="P2" t="s">
        <v>1</v>
      </c>
      <c r="Q2" t="s">
        <v>270</v>
      </c>
      <c r="R2" t="s">
        <v>1</v>
      </c>
      <c r="S2" t="s">
        <v>271</v>
      </c>
      <c r="T2" t="s">
        <v>1</v>
      </c>
      <c r="U2" t="s">
        <v>272</v>
      </c>
      <c r="V2" t="s">
        <v>1</v>
      </c>
      <c r="W2" t="s">
        <v>270</v>
      </c>
      <c r="X2" t="s">
        <v>1</v>
      </c>
      <c r="Y2" t="s">
        <v>271</v>
      </c>
      <c r="Z2" t="s">
        <v>1</v>
      </c>
      <c r="AA2" t="s">
        <v>272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190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189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189</v>
      </c>
      <c r="AT5" s="2" t="s">
        <v>215</v>
      </c>
      <c r="AU5" s="2" t="s">
        <v>216</v>
      </c>
      <c r="AV5" s="2" t="s">
        <v>217</v>
      </c>
      <c r="AW5" s="2" t="s">
        <v>218</v>
      </c>
      <c r="AX5" s="2" t="s">
        <v>219</v>
      </c>
      <c r="AY5" s="2" t="s">
        <v>220</v>
      </c>
      <c r="BG5" t="s">
        <v>189</v>
      </c>
      <c r="BH5" s="2" t="s">
        <v>215</v>
      </c>
      <c r="BI5" s="2" t="s">
        <v>216</v>
      </c>
      <c r="BJ5" s="2" t="s">
        <v>217</v>
      </c>
      <c r="BK5" s="2" t="s">
        <v>218</v>
      </c>
      <c r="BL5" s="2" t="s">
        <v>219</v>
      </c>
      <c r="BM5" s="2" t="s">
        <v>220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192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192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273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191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191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286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193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193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222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196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196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287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195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195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221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194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194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197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197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198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198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199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199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200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200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201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201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202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202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203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203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204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204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205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205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206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206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207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207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208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208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273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192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192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223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191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191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274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193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193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289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196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196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226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195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195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288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194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194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224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225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197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197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198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198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199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199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200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200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201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201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202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202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209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209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210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210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211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211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212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212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213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213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214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214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278</v>
      </c>
      <c r="B1" s="12">
        <f>39.011+50.231</f>
        <v>89.242000000000004</v>
      </c>
    </row>
    <row r="2" spans="1:6" x14ac:dyDescent="0.45">
      <c r="A2" t="s">
        <v>262</v>
      </c>
      <c r="B2" s="12">
        <f>9.695+3.281+1.011+0.314+1.533+0.476</f>
        <v>16.309999999999999</v>
      </c>
    </row>
    <row r="3" spans="1:6" x14ac:dyDescent="0.45">
      <c r="A3" t="s">
        <v>263</v>
      </c>
      <c r="B3" s="13">
        <f>PV(9%/4,40,1)/40</f>
        <v>-0.6548380551436761</v>
      </c>
      <c r="E3" t="s">
        <v>264</v>
      </c>
      <c r="F3">
        <v>3938.6015136228598</v>
      </c>
    </row>
    <row r="4" spans="1:6" x14ac:dyDescent="0.45">
      <c r="A4" t="s">
        <v>267</v>
      </c>
      <c r="B4">
        <v>12.1</v>
      </c>
      <c r="E4" t="s">
        <v>265</v>
      </c>
      <c r="F4" s="14">
        <f>(1-B3)*(77606*(F3*1000/(660))^(0.6194))/(F3*120)</f>
        <v>59.272992986236197</v>
      </c>
    </row>
    <row r="7" spans="1:6" x14ac:dyDescent="0.45">
      <c r="A7" t="s">
        <v>266</v>
      </c>
      <c r="B7" s="13">
        <f>B4-B1+B2+F4</f>
        <v>-1.5590070137638108</v>
      </c>
    </row>
    <row r="10" spans="1:6" x14ac:dyDescent="0.45">
      <c r="A10" t="s">
        <v>268</v>
      </c>
    </row>
    <row r="15" spans="1:6" x14ac:dyDescent="0.45">
      <c r="A15" t="s">
        <v>269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55" zoomScale="55" zoomScaleNormal="55" workbookViewId="0">
      <selection activeCell="H129" sqref="H129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P112" zoomScale="115" zoomScaleNormal="115" workbookViewId="0">
      <selection activeCell="AS143" sqref="AS143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313</v>
      </c>
      <c r="D101" s="3" t="s">
        <v>314</v>
      </c>
      <c r="E101" s="3" t="s">
        <v>315</v>
      </c>
      <c r="F101" s="3" t="s">
        <v>316</v>
      </c>
      <c r="G101" s="3" t="s">
        <v>317</v>
      </c>
      <c r="H101" s="3" t="s">
        <v>318</v>
      </c>
      <c r="I101" s="3" t="s">
        <v>319</v>
      </c>
      <c r="J101" s="3" t="s">
        <v>330</v>
      </c>
      <c r="K101" s="3" t="s">
        <v>320</v>
      </c>
      <c r="L101" s="3" t="s">
        <v>321</v>
      </c>
      <c r="M101" s="3" t="s">
        <v>322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323</v>
      </c>
      <c r="AE101" s="3" t="s">
        <v>324</v>
      </c>
      <c r="AF101" s="3" t="s">
        <v>325</v>
      </c>
      <c r="AG101" s="3" t="s">
        <v>326</v>
      </c>
      <c r="AH101" s="3" t="s">
        <v>327</v>
      </c>
      <c r="AI101" s="3" t="s">
        <v>328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279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zoomScale="130" zoomScaleNormal="130" workbookViewId="0">
      <selection activeCell="O14" sqref="O14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abSelected="1" topLeftCell="A22" zoomScale="85" zoomScaleNormal="85" workbookViewId="0">
      <selection activeCell="Q66" sqref="Q66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227</v>
      </c>
      <c r="G1" t="s">
        <v>228</v>
      </c>
      <c r="L1" t="s">
        <v>229</v>
      </c>
      <c r="S1" t="s">
        <v>230</v>
      </c>
      <c r="V1" t="s">
        <v>231</v>
      </c>
    </row>
    <row r="2" spans="1:24" x14ac:dyDescent="0.45">
      <c r="A2" t="s">
        <v>232</v>
      </c>
      <c r="B2" t="s">
        <v>233</v>
      </c>
      <c r="D2" t="s">
        <v>234</v>
      </c>
      <c r="E2" t="s">
        <v>235</v>
      </c>
      <c r="G2" t="s">
        <v>233</v>
      </c>
      <c r="I2" t="s">
        <v>234</v>
      </c>
      <c r="J2" t="s">
        <v>235</v>
      </c>
      <c r="L2" t="s">
        <v>233</v>
      </c>
      <c r="N2" t="s">
        <v>234</v>
      </c>
      <c r="O2" t="s">
        <v>235</v>
      </c>
      <c r="P2" t="s">
        <v>236</v>
      </c>
      <c r="S2" t="s">
        <v>233</v>
      </c>
      <c r="T2" t="s">
        <v>237</v>
      </c>
      <c r="U2" t="s">
        <v>234</v>
      </c>
      <c r="V2" t="s">
        <v>233</v>
      </c>
      <c r="W2" t="s">
        <v>237</v>
      </c>
      <c r="X2" t="s">
        <v>234</v>
      </c>
    </row>
    <row r="3" spans="1:24" x14ac:dyDescent="0.45">
      <c r="A3" t="s">
        <v>244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249</v>
      </c>
      <c r="S3" s="4">
        <v>0.18</v>
      </c>
      <c r="T3" s="4">
        <v>7.0000000000000007E-2</v>
      </c>
      <c r="U3" s="4">
        <v>0.05</v>
      </c>
      <c r="V3" t="s">
        <v>239</v>
      </c>
      <c r="W3" t="s">
        <v>240</v>
      </c>
      <c r="X3" t="s">
        <v>241</v>
      </c>
    </row>
    <row r="4" spans="1:24" x14ac:dyDescent="0.45">
      <c r="A4" t="s">
        <v>242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280</v>
      </c>
      <c r="S4">
        <v>5</v>
      </c>
      <c r="T4">
        <v>10</v>
      </c>
      <c r="U4">
        <v>20</v>
      </c>
      <c r="V4" t="s">
        <v>243</v>
      </c>
      <c r="X4" t="s">
        <v>241</v>
      </c>
    </row>
    <row r="5" spans="1:24" x14ac:dyDescent="0.45">
      <c r="A5" t="s">
        <v>238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281</v>
      </c>
      <c r="S5">
        <v>0.67</v>
      </c>
      <c r="T5">
        <v>1</v>
      </c>
      <c r="U5">
        <f>2-S5</f>
        <v>1.33</v>
      </c>
      <c r="V5" t="s">
        <v>245</v>
      </c>
      <c r="W5" t="s">
        <v>246</v>
      </c>
      <c r="X5" t="s">
        <v>247</v>
      </c>
    </row>
    <row r="6" spans="1:24" x14ac:dyDescent="0.45">
      <c r="A6" t="s">
        <v>249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282</v>
      </c>
      <c r="S6">
        <v>0.67</v>
      </c>
      <c r="T6">
        <v>1</v>
      </c>
      <c r="U6">
        <f t="shared" ref="U6:U7" si="7">2-S6</f>
        <v>1.33</v>
      </c>
      <c r="V6" t="s">
        <v>245</v>
      </c>
      <c r="W6" t="s">
        <v>246</v>
      </c>
      <c r="X6" t="s">
        <v>247</v>
      </c>
    </row>
    <row r="7" spans="1:24" x14ac:dyDescent="0.45">
      <c r="A7" t="s">
        <v>329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283</v>
      </c>
      <c r="S7">
        <v>0.67</v>
      </c>
      <c r="T7">
        <v>1</v>
      </c>
      <c r="U7">
        <f t="shared" si="7"/>
        <v>1.33</v>
      </c>
      <c r="V7" t="s">
        <v>245</v>
      </c>
      <c r="W7" t="s">
        <v>246</v>
      </c>
      <c r="X7" t="s">
        <v>247</v>
      </c>
    </row>
    <row r="8" spans="1:24" x14ac:dyDescent="0.45">
      <c r="A8" t="s">
        <v>251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284</v>
      </c>
      <c r="S8">
        <v>0.92</v>
      </c>
      <c r="T8">
        <v>1</v>
      </c>
      <c r="U8">
        <f>2-S8</f>
        <v>1.08</v>
      </c>
      <c r="V8" t="s">
        <v>250</v>
      </c>
      <c r="X8" t="s">
        <v>250</v>
      </c>
    </row>
    <row r="9" spans="1:24" x14ac:dyDescent="0.45">
      <c r="A9" t="s">
        <v>253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251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252</v>
      </c>
      <c r="W9" t="s">
        <v>241</v>
      </c>
      <c r="X9" t="s">
        <v>252</v>
      </c>
    </row>
    <row r="10" spans="1:24" x14ac:dyDescent="0.45">
      <c r="A10" t="s">
        <v>254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238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252</v>
      </c>
      <c r="W10" t="s">
        <v>241</v>
      </c>
      <c r="X10" t="s">
        <v>252</v>
      </c>
    </row>
    <row r="11" spans="1:24" x14ac:dyDescent="0.45">
      <c r="A11" t="s">
        <v>248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285</v>
      </c>
      <c r="S11" s="7">
        <f>75/150</f>
        <v>0.5</v>
      </c>
      <c r="T11">
        <v>1</v>
      </c>
      <c r="U11" s="7">
        <f>160/150</f>
        <v>1.0666666666666667</v>
      </c>
      <c r="V11" s="11" t="s">
        <v>255</v>
      </c>
    </row>
    <row r="12" spans="1:24" x14ac:dyDescent="0.45">
      <c r="A12" t="s">
        <v>340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275</v>
      </c>
      <c r="S12" s="5">
        <v>4.5999999999999999E-2</v>
      </c>
      <c r="T12" s="5">
        <v>0.06</v>
      </c>
      <c r="U12" s="5">
        <v>0.151</v>
      </c>
      <c r="V12" s="11" t="s">
        <v>276</v>
      </c>
      <c r="W12" t="s">
        <v>277</v>
      </c>
      <c r="X12" t="s">
        <v>276</v>
      </c>
    </row>
    <row r="14" spans="1:24" x14ac:dyDescent="0.45">
      <c r="B14" t="s">
        <v>227</v>
      </c>
      <c r="G14" t="s">
        <v>228</v>
      </c>
      <c r="L14" t="s">
        <v>229</v>
      </c>
    </row>
    <row r="15" spans="1:24" x14ac:dyDescent="0.45">
      <c r="B15" t="s">
        <v>256</v>
      </c>
      <c r="C15" t="s">
        <v>237</v>
      </c>
      <c r="D15" t="s">
        <v>257</v>
      </c>
      <c r="E15" t="s">
        <v>235</v>
      </c>
      <c r="G15" t="s">
        <v>258</v>
      </c>
      <c r="H15" t="s">
        <v>237</v>
      </c>
      <c r="I15" t="s">
        <v>259</v>
      </c>
      <c r="J15" t="s">
        <v>235</v>
      </c>
      <c r="L15" t="s">
        <v>260</v>
      </c>
      <c r="M15" t="s">
        <v>237</v>
      </c>
      <c r="N15" t="s">
        <v>261</v>
      </c>
      <c r="O15" t="s">
        <v>235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 Price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227</v>
      </c>
      <c r="G44" t="s">
        <v>228</v>
      </c>
      <c r="L44" t="s">
        <v>229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 Price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opLeftCell="AP26" zoomScale="160" zoomScaleNormal="160" workbookViewId="0">
      <selection activeCell="AT26" sqref="AT26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301</v>
      </c>
      <c r="K41" t="s">
        <v>304</v>
      </c>
      <c r="L41" t="s">
        <v>298</v>
      </c>
      <c r="M41" t="s">
        <v>307</v>
      </c>
      <c r="N41" t="s">
        <v>295</v>
      </c>
      <c r="O41" t="s">
        <v>310</v>
      </c>
    </row>
    <row r="42" spans="1:15" x14ac:dyDescent="0.45">
      <c r="J42" t="s">
        <v>302</v>
      </c>
      <c r="K42" t="s">
        <v>305</v>
      </c>
      <c r="L42" t="s">
        <v>299</v>
      </c>
      <c r="M42" t="s">
        <v>308</v>
      </c>
      <c r="N42" t="s">
        <v>296</v>
      </c>
      <c r="O42" t="s">
        <v>311</v>
      </c>
    </row>
    <row r="43" spans="1:15" x14ac:dyDescent="0.45">
      <c r="J43" t="s">
        <v>303</v>
      </c>
      <c r="K43" t="s">
        <v>306</v>
      </c>
      <c r="L43" t="s">
        <v>300</v>
      </c>
      <c r="M43" t="s">
        <v>309</v>
      </c>
      <c r="N43" t="s">
        <v>297</v>
      </c>
      <c r="O43" t="s">
        <v>312</v>
      </c>
    </row>
    <row r="54" spans="1:1" x14ac:dyDescent="0.45">
      <c r="A54">
        <v>4503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7AC8E5-1681-4CC6-9FD4-572B0A97A0BA}">
  <dimension ref="A1:AW65"/>
  <sheetViews>
    <sheetView workbookViewId="0">
      <selection activeCell="E59" sqref="E59"/>
    </sheetView>
  </sheetViews>
  <sheetFormatPr defaultRowHeight="14.25" x14ac:dyDescent="0.45"/>
  <cols>
    <col min="1" max="1" width="9.86328125" customWidth="1"/>
  </cols>
  <sheetData>
    <row r="1" spans="1:49" x14ac:dyDescent="0.45">
      <c r="A1" t="s">
        <v>334</v>
      </c>
    </row>
    <row r="2" spans="1:49" x14ac:dyDescent="0.45">
      <c r="A2">
        <v>-57071657.167183697</v>
      </c>
      <c r="B2">
        <v>-55917039.241553999</v>
      </c>
      <c r="C2">
        <v>-60583287.967885002</v>
      </c>
      <c r="D2">
        <v>-48797624.501320399</v>
      </c>
      <c r="E2">
        <v>-37887137.0908802</v>
      </c>
      <c r="F2">
        <v>-1453868.65978963</v>
      </c>
      <c r="G2">
        <v>66349.210665934195</v>
      </c>
      <c r="H2">
        <v>-57071657.167183697</v>
      </c>
      <c r="I2">
        <v>-54280293.458658002</v>
      </c>
      <c r="J2">
        <v>-54280293.458658002</v>
      </c>
      <c r="K2">
        <v>-38150349.699160397</v>
      </c>
      <c r="L2">
        <v>5385735.2972398195</v>
      </c>
      <c r="M2">
        <v>6030027.4693149896</v>
      </c>
      <c r="N2">
        <v>5800117.1097687101</v>
      </c>
      <c r="O2">
        <v>-57071657.167183697</v>
      </c>
      <c r="P2">
        <v>-54280293.458658002</v>
      </c>
      <c r="Q2">
        <v>-54280293.458658002</v>
      </c>
      <c r="R2">
        <v>5364585.4635608597</v>
      </c>
      <c r="S2">
        <v>5391374.8153550699</v>
      </c>
      <c r="T2">
        <v>6035532.4809875898</v>
      </c>
      <c r="U2">
        <v>6035520.5411060797</v>
      </c>
      <c r="V2">
        <v>-57071657.167183697</v>
      </c>
      <c r="W2">
        <v>-54280293.458658002</v>
      </c>
      <c r="X2">
        <v>-54280293.458658002</v>
      </c>
      <c r="Y2">
        <v>5364617.0065332297</v>
      </c>
      <c r="Z2">
        <v>6563853.6422362998</v>
      </c>
      <c r="AA2">
        <v>6747062.3437402202</v>
      </c>
      <c r="AB2">
        <v>6053660.0443386501</v>
      </c>
      <c r="AC2">
        <v>-57071657.167183697</v>
      </c>
      <c r="AD2">
        <v>-54280293.458658002</v>
      </c>
      <c r="AE2">
        <v>-54280293.458658002</v>
      </c>
      <c r="AF2">
        <v>5363426.0455773398</v>
      </c>
      <c r="AG2">
        <v>7984847.63261359</v>
      </c>
      <c r="AH2">
        <v>8476580.5835937001</v>
      </c>
      <c r="AI2">
        <v>-57071657.167183697</v>
      </c>
      <c r="AJ2">
        <v>-54280293.458658002</v>
      </c>
      <c r="AK2">
        <v>5364617.0065332297</v>
      </c>
      <c r="AL2">
        <v>5364617.0065332297</v>
      </c>
      <c r="AM2">
        <v>5364617.0065332297</v>
      </c>
      <c r="AN2">
        <v>8359741.9783688197</v>
      </c>
      <c r="AO2">
        <v>8780548.7870775107</v>
      </c>
      <c r="AP2">
        <v>-57071657.167183697</v>
      </c>
      <c r="AQ2">
        <v>-54280293.458657898</v>
      </c>
      <c r="AR2">
        <v>5364617.0065397797</v>
      </c>
      <c r="AS2">
        <v>5364617.0065332297</v>
      </c>
      <c r="AT2">
        <v>5364617.0065332297</v>
      </c>
      <c r="AU2">
        <v>13169790.6377635</v>
      </c>
      <c r="AV2">
        <v>13461668.8574205</v>
      </c>
    </row>
    <row r="3" spans="1:49" x14ac:dyDescent="0.45">
      <c r="A3">
        <v>198465130.03327501</v>
      </c>
      <c r="B3">
        <v>186515439.194987</v>
      </c>
      <c r="C3">
        <v>186515439.194987</v>
      </c>
      <c r="D3">
        <v>-267238310.26690701</v>
      </c>
      <c r="E3">
        <v>-1045902747.9284101</v>
      </c>
      <c r="F3">
        <v>-1100007031.7493</v>
      </c>
      <c r="G3">
        <v>-1100821402.4823501</v>
      </c>
      <c r="H3">
        <v>198465130.03327501</v>
      </c>
      <c r="I3">
        <v>186515439.194987</v>
      </c>
      <c r="J3">
        <v>186515439.194987</v>
      </c>
      <c r="K3">
        <v>-261404918.70708099</v>
      </c>
      <c r="L3">
        <v>-832868716.63842404</v>
      </c>
      <c r="M3">
        <v>-1099009820.03268</v>
      </c>
      <c r="N3">
        <v>-1100537183.24687</v>
      </c>
      <c r="O3">
        <v>198465130.03327501</v>
      </c>
      <c r="P3">
        <v>186515439.194987</v>
      </c>
      <c r="Q3">
        <v>186515439.194987</v>
      </c>
      <c r="R3">
        <v>-13787109.0361118</v>
      </c>
      <c r="S3">
        <v>-832819670.28936994</v>
      </c>
      <c r="T3">
        <v>-1099009820.03268</v>
      </c>
      <c r="U3">
        <v>-1098858564.3977001</v>
      </c>
      <c r="V3">
        <v>198465130.03327501</v>
      </c>
      <c r="W3">
        <v>186515439.194987</v>
      </c>
      <c r="X3">
        <v>186515439.194987</v>
      </c>
      <c r="Y3">
        <v>-13787151.1587696</v>
      </c>
      <c r="Z3">
        <v>-833912952.80529797</v>
      </c>
      <c r="AA3">
        <v>-1079455103.84934</v>
      </c>
      <c r="AB3">
        <v>-1098720698.3241601</v>
      </c>
      <c r="AC3">
        <v>198465130.03327501</v>
      </c>
      <c r="AD3">
        <v>186515439.194987</v>
      </c>
      <c r="AE3">
        <v>186515439.194987</v>
      </c>
      <c r="AF3">
        <v>-13786943.133326</v>
      </c>
      <c r="AG3">
        <v>-670939048.50269699</v>
      </c>
      <c r="AH3">
        <v>-1021112496.72837</v>
      </c>
      <c r="AI3">
        <v>198465130.03327501</v>
      </c>
      <c r="AJ3">
        <v>186515439.194987</v>
      </c>
      <c r="AK3">
        <v>-13787151.1587699</v>
      </c>
      <c r="AL3">
        <v>-13787151.1587699</v>
      </c>
      <c r="AM3">
        <v>-13787151.1587699</v>
      </c>
      <c r="AN3">
        <v>-663604324.23320198</v>
      </c>
      <c r="AO3">
        <v>-1007658377.55319</v>
      </c>
      <c r="AP3">
        <v>198465130.03327501</v>
      </c>
      <c r="AQ3">
        <v>186515439.194987</v>
      </c>
      <c r="AR3">
        <v>-13787151.157319</v>
      </c>
      <c r="AS3">
        <v>-13787151.1587699</v>
      </c>
      <c r="AT3">
        <v>-13787151.1587699</v>
      </c>
      <c r="AU3">
        <v>404247035.959714</v>
      </c>
      <c r="AV3">
        <v>530441624.17332101</v>
      </c>
    </row>
    <row r="4" spans="1:49" x14ac:dyDescent="0.45">
      <c r="A4">
        <v>-668464.51120259799</v>
      </c>
      <c r="B4">
        <v>-666766.159160226</v>
      </c>
      <c r="C4">
        <v>-666766.159160226</v>
      </c>
      <c r="D4">
        <v>75855.451823704396</v>
      </c>
      <c r="E4">
        <v>2115259.7572070402</v>
      </c>
      <c r="F4">
        <v>2395233.2893826198</v>
      </c>
      <c r="G4">
        <v>2404422.9178541298</v>
      </c>
      <c r="H4">
        <v>-668464.51120259799</v>
      </c>
      <c r="I4">
        <v>-666766.159160226</v>
      </c>
      <c r="J4">
        <v>-666766.159160226</v>
      </c>
      <c r="K4">
        <v>74640.822656647302</v>
      </c>
      <c r="L4">
        <v>1397969.3293643401</v>
      </c>
      <c r="M4">
        <v>2399809.3591534998</v>
      </c>
      <c r="N4">
        <v>2404371.3356659198</v>
      </c>
      <c r="O4">
        <v>-668464.51120259799</v>
      </c>
      <c r="P4">
        <v>-666766.159160226</v>
      </c>
      <c r="Q4">
        <v>-666766.15916022705</v>
      </c>
      <c r="R4">
        <v>347430.45306801499</v>
      </c>
      <c r="S4">
        <v>1397994.21781648</v>
      </c>
      <c r="T4">
        <v>2399809.3591534998</v>
      </c>
      <c r="U4">
        <v>2399829.4669653899</v>
      </c>
      <c r="V4">
        <v>-668464.51120259799</v>
      </c>
      <c r="W4">
        <v>-666766.159160226</v>
      </c>
      <c r="X4">
        <v>-666766.159160226</v>
      </c>
      <c r="Y4">
        <v>347430.99273369799</v>
      </c>
      <c r="Z4">
        <v>1438007.16436846</v>
      </c>
      <c r="AA4">
        <v>2377684.6560654701</v>
      </c>
      <c r="AB4">
        <v>2399954.9596782699</v>
      </c>
      <c r="AC4">
        <v>-668464.51120259799</v>
      </c>
      <c r="AD4">
        <v>-666766.159160226</v>
      </c>
      <c r="AE4">
        <v>-666766.159160226</v>
      </c>
      <c r="AF4">
        <v>347431.02056426002</v>
      </c>
      <c r="AG4">
        <v>1294202.3681445401</v>
      </c>
      <c r="AH4">
        <v>2339927.2217971599</v>
      </c>
      <c r="AI4">
        <v>-668464.51120259799</v>
      </c>
      <c r="AJ4">
        <v>-666766.15916022705</v>
      </c>
      <c r="AK4">
        <v>347430.99273369799</v>
      </c>
      <c r="AL4">
        <v>347430.99273369799</v>
      </c>
      <c r="AM4">
        <v>347430.99273370201</v>
      </c>
      <c r="AN4">
        <v>1313682.24741944</v>
      </c>
      <c r="AO4">
        <v>2324328.9178384701</v>
      </c>
      <c r="AP4">
        <v>-668464.51120259799</v>
      </c>
      <c r="AQ4">
        <v>-666766.159160226</v>
      </c>
      <c r="AR4">
        <v>347430.99273377802</v>
      </c>
      <c r="AS4">
        <v>347430.99273370201</v>
      </c>
      <c r="AT4">
        <v>347430.99273370201</v>
      </c>
      <c r="AU4">
        <v>1752878.70837747</v>
      </c>
      <c r="AV4">
        <v>1869805.7839762699</v>
      </c>
    </row>
    <row r="7" spans="1:49" x14ac:dyDescent="0.45">
      <c r="A7" t="s">
        <v>331</v>
      </c>
      <c r="B7">
        <v>1</v>
      </c>
      <c r="C7">
        <v>2</v>
      </c>
      <c r="D7">
        <v>3</v>
      </c>
      <c r="E7">
        <v>4</v>
      </c>
      <c r="F7">
        <v>5</v>
      </c>
      <c r="G7">
        <v>6</v>
      </c>
      <c r="H7">
        <v>7</v>
      </c>
      <c r="I7">
        <v>8</v>
      </c>
      <c r="J7">
        <v>9</v>
      </c>
      <c r="K7">
        <v>10</v>
      </c>
      <c r="L7">
        <v>11</v>
      </c>
      <c r="M7">
        <v>12</v>
      </c>
      <c r="N7">
        <v>13</v>
      </c>
      <c r="O7">
        <v>14</v>
      </c>
      <c r="P7">
        <v>15</v>
      </c>
      <c r="Q7">
        <v>16</v>
      </c>
      <c r="R7">
        <v>17</v>
      </c>
      <c r="S7">
        <v>18</v>
      </c>
      <c r="T7">
        <v>19</v>
      </c>
      <c r="U7">
        <v>20</v>
      </c>
      <c r="V7">
        <v>21</v>
      </c>
      <c r="W7">
        <v>22</v>
      </c>
      <c r="X7">
        <v>23</v>
      </c>
      <c r="Y7">
        <v>24</v>
      </c>
      <c r="Z7">
        <v>25</v>
      </c>
      <c r="AA7">
        <v>26</v>
      </c>
      <c r="AB7">
        <v>27</v>
      </c>
      <c r="AC7">
        <v>28</v>
      </c>
      <c r="AD7">
        <v>29</v>
      </c>
      <c r="AE7">
        <v>30</v>
      </c>
      <c r="AF7">
        <v>31</v>
      </c>
      <c r="AG7">
        <v>32</v>
      </c>
      <c r="AH7">
        <v>33</v>
      </c>
      <c r="AI7">
        <v>34</v>
      </c>
      <c r="AJ7">
        <v>35</v>
      </c>
      <c r="AK7">
        <v>36</v>
      </c>
      <c r="AL7">
        <v>37</v>
      </c>
      <c r="AM7">
        <v>38</v>
      </c>
      <c r="AN7">
        <v>39</v>
      </c>
      <c r="AO7">
        <v>40</v>
      </c>
      <c r="AP7">
        <v>41</v>
      </c>
      <c r="AQ7">
        <v>42</v>
      </c>
      <c r="AR7">
        <v>43</v>
      </c>
      <c r="AS7">
        <v>44</v>
      </c>
      <c r="AT7">
        <v>45</v>
      </c>
      <c r="AU7">
        <v>46</v>
      </c>
      <c r="AV7">
        <v>47</v>
      </c>
      <c r="AW7">
        <v>48</v>
      </c>
    </row>
    <row r="8" spans="1:49" x14ac:dyDescent="0.45">
      <c r="A8" t="s">
        <v>1</v>
      </c>
      <c r="B8">
        <f>A2/(5767*120)</f>
        <v>-82.468726037777728</v>
      </c>
      <c r="C8">
        <f t="shared" ref="C8:AW8" si="0">B2/(5767*120)</f>
        <v>-80.800299464704352</v>
      </c>
      <c r="D8">
        <f t="shared" si="0"/>
        <v>-87.543043708289986</v>
      </c>
      <c r="E8">
        <f t="shared" si="0"/>
        <v>-70.512722532397547</v>
      </c>
      <c r="F8">
        <f t="shared" si="0"/>
        <v>-54.74703353979568</v>
      </c>
      <c r="G8">
        <f t="shared" si="0"/>
        <v>-2.1008448352546529</v>
      </c>
      <c r="H8">
        <f t="shared" si="0"/>
        <v>9.5874820336879649E-2</v>
      </c>
      <c r="I8">
        <f t="shared" si="0"/>
        <v>-82.468726037777728</v>
      </c>
      <c r="J8">
        <f t="shared" si="0"/>
        <v>-78.43519660519334</v>
      </c>
      <c r="K8">
        <f t="shared" si="0"/>
        <v>-78.43519660519334</v>
      </c>
      <c r="L8">
        <f t="shared" si="0"/>
        <v>-55.127376595515287</v>
      </c>
      <c r="M8">
        <f t="shared" si="0"/>
        <v>7.7824046258017159</v>
      </c>
      <c r="N8">
        <f t="shared" si="0"/>
        <v>8.7134088626596586</v>
      </c>
      <c r="O8">
        <f t="shared" si="0"/>
        <v>8.3811876622286423</v>
      </c>
      <c r="P8">
        <f t="shared" si="0"/>
        <v>-82.468726037777728</v>
      </c>
      <c r="Q8">
        <f t="shared" si="0"/>
        <v>-78.43519660519334</v>
      </c>
      <c r="R8">
        <f t="shared" si="0"/>
        <v>-78.43519660519334</v>
      </c>
      <c r="S8">
        <f t="shared" si="0"/>
        <v>7.7518430489001497</v>
      </c>
      <c r="T8">
        <f t="shared" si="0"/>
        <v>7.79055374740632</v>
      </c>
      <c r="U8">
        <f t="shared" si="0"/>
        <v>8.7213636220270363</v>
      </c>
      <c r="V8">
        <f t="shared" si="0"/>
        <v>8.7213463688602975</v>
      </c>
      <c r="W8">
        <f t="shared" si="0"/>
        <v>-82.468726037777728</v>
      </c>
      <c r="X8">
        <f t="shared" si="0"/>
        <v>-78.43519660519334</v>
      </c>
      <c r="Y8">
        <f t="shared" si="0"/>
        <v>-78.43519660519334</v>
      </c>
      <c r="Z8">
        <f t="shared" si="0"/>
        <v>7.7518886285955002</v>
      </c>
      <c r="AA8">
        <f t="shared" si="0"/>
        <v>9.4847893795680882</v>
      </c>
      <c r="AB8">
        <f t="shared" si="0"/>
        <v>9.7495265356629961</v>
      </c>
      <c r="AC8">
        <f t="shared" si="0"/>
        <v>8.7475580086969682</v>
      </c>
      <c r="AD8">
        <f t="shared" si="0"/>
        <v>-82.468726037777728</v>
      </c>
      <c r="AE8">
        <f t="shared" si="0"/>
        <v>-78.43519660519334</v>
      </c>
      <c r="AF8">
        <f t="shared" si="0"/>
        <v>-78.43519660519334</v>
      </c>
      <c r="AG8">
        <f t="shared" si="0"/>
        <v>7.7501676862281661</v>
      </c>
      <c r="AH8">
        <f t="shared" si="0"/>
        <v>11.538130213013106</v>
      </c>
      <c r="AI8">
        <f t="shared" si="0"/>
        <v>12.248685890401855</v>
      </c>
      <c r="AJ8">
        <f t="shared" si="0"/>
        <v>-82.468726037777728</v>
      </c>
      <c r="AK8">
        <f t="shared" si="0"/>
        <v>-78.43519660519334</v>
      </c>
      <c r="AL8">
        <f t="shared" si="0"/>
        <v>7.7518886285955002</v>
      </c>
      <c r="AM8">
        <f t="shared" si="0"/>
        <v>7.7518886285955002</v>
      </c>
      <c r="AN8">
        <f t="shared" si="0"/>
        <v>7.7518886285955002</v>
      </c>
      <c r="AO8">
        <f t="shared" si="0"/>
        <v>12.07985373442116</v>
      </c>
      <c r="AP8">
        <f t="shared" si="0"/>
        <v>12.687920910753007</v>
      </c>
      <c r="AQ8">
        <f t="shared" si="0"/>
        <v>-82.468726037777728</v>
      </c>
      <c r="AR8">
        <f t="shared" si="0"/>
        <v>-78.435196605193198</v>
      </c>
      <c r="AS8">
        <f t="shared" si="0"/>
        <v>7.7518886286049646</v>
      </c>
      <c r="AT8">
        <f t="shared" si="0"/>
        <v>7.7518886285955002</v>
      </c>
      <c r="AU8">
        <f t="shared" si="0"/>
        <v>7.7518886285955002</v>
      </c>
      <c r="AV8">
        <f t="shared" si="0"/>
        <v>19.030389338424801</v>
      </c>
      <c r="AW8">
        <f t="shared" si="0"/>
        <v>19.45215429371207</v>
      </c>
    </row>
    <row r="9" spans="1:49" x14ac:dyDescent="0.45">
      <c r="A9" t="s">
        <v>190</v>
      </c>
      <c r="B9">
        <f>A3/(5767*120)</f>
        <v>286.78274382011881</v>
      </c>
      <c r="C9">
        <f t="shared" ref="C9:AW9" si="1">B3/(5767*120)</f>
        <v>269.51540257064187</v>
      </c>
      <c r="D9">
        <f t="shared" si="1"/>
        <v>269.51540257064187</v>
      </c>
      <c r="E9">
        <f t="shared" si="1"/>
        <v>-386.16020788813796</v>
      </c>
      <c r="F9">
        <f t="shared" si="1"/>
        <v>-1511.3327956887031</v>
      </c>
      <c r="G9">
        <f t="shared" si="1"/>
        <v>-1589.5136578077856</v>
      </c>
      <c r="H9">
        <f t="shared" si="1"/>
        <v>-1590.6904261059333</v>
      </c>
      <c r="I9">
        <f t="shared" si="1"/>
        <v>286.78274382011881</v>
      </c>
      <c r="J9">
        <f t="shared" si="1"/>
        <v>269.51540257064187</v>
      </c>
      <c r="K9">
        <f t="shared" si="1"/>
        <v>269.51540257064187</v>
      </c>
      <c r="L9">
        <f t="shared" si="1"/>
        <v>-377.7309385397968</v>
      </c>
      <c r="M9">
        <f t="shared" si="1"/>
        <v>-1203.4979432379978</v>
      </c>
      <c r="N9">
        <f t="shared" si="1"/>
        <v>-1588.0726837071268</v>
      </c>
      <c r="O9">
        <f t="shared" si="1"/>
        <v>-1590.2797284071296</v>
      </c>
      <c r="P9">
        <f t="shared" si="1"/>
        <v>286.78274382011881</v>
      </c>
      <c r="Q9">
        <f t="shared" si="1"/>
        <v>269.51540257064187</v>
      </c>
      <c r="R9">
        <f t="shared" si="1"/>
        <v>269.51540257064187</v>
      </c>
      <c r="S9">
        <f t="shared" si="1"/>
        <v>-19.922416386497602</v>
      </c>
      <c r="T9">
        <f t="shared" si="1"/>
        <v>-1203.4270711076961</v>
      </c>
      <c r="U9">
        <f t="shared" si="1"/>
        <v>-1588.0726837071268</v>
      </c>
      <c r="V9">
        <f t="shared" si="1"/>
        <v>-1587.8541188337381</v>
      </c>
      <c r="W9">
        <f t="shared" si="1"/>
        <v>286.78274382011881</v>
      </c>
      <c r="X9">
        <f t="shared" si="1"/>
        <v>269.51540257064187</v>
      </c>
      <c r="Y9">
        <f t="shared" si="1"/>
        <v>269.51540257064187</v>
      </c>
      <c r="Z9">
        <f t="shared" si="1"/>
        <v>-19.922477253872032</v>
      </c>
      <c r="AA9">
        <f t="shared" si="1"/>
        <v>-1205.0068678187647</v>
      </c>
      <c r="AB9">
        <f t="shared" si="1"/>
        <v>-1559.8160566576209</v>
      </c>
      <c r="AC9">
        <f t="shared" si="1"/>
        <v>-1587.6549019191955</v>
      </c>
      <c r="AD9">
        <f t="shared" si="1"/>
        <v>286.78274382011881</v>
      </c>
      <c r="AE9">
        <f t="shared" si="1"/>
        <v>269.51540257064187</v>
      </c>
      <c r="AF9">
        <f t="shared" si="1"/>
        <v>269.51540257064187</v>
      </c>
      <c r="AG9">
        <f t="shared" si="1"/>
        <v>-19.922176656444712</v>
      </c>
      <c r="AH9">
        <f t="shared" si="1"/>
        <v>-969.50905800632472</v>
      </c>
      <c r="AI9">
        <f t="shared" si="1"/>
        <v>-1475.510803896263</v>
      </c>
      <c r="AJ9">
        <f t="shared" si="1"/>
        <v>286.78274382011881</v>
      </c>
      <c r="AK9">
        <f t="shared" si="1"/>
        <v>269.51540257064187</v>
      </c>
      <c r="AL9">
        <f t="shared" si="1"/>
        <v>-19.922477253872465</v>
      </c>
      <c r="AM9">
        <f t="shared" si="1"/>
        <v>-19.922477253872465</v>
      </c>
      <c r="AN9">
        <f t="shared" si="1"/>
        <v>-19.922477253872465</v>
      </c>
      <c r="AO9">
        <f t="shared" si="1"/>
        <v>-958.91035811976474</v>
      </c>
      <c r="AP9">
        <f t="shared" si="1"/>
        <v>-1456.0695589173893</v>
      </c>
      <c r="AQ9">
        <f t="shared" si="1"/>
        <v>286.78274382011881</v>
      </c>
      <c r="AR9">
        <f t="shared" si="1"/>
        <v>269.51540257064187</v>
      </c>
      <c r="AS9">
        <f t="shared" si="1"/>
        <v>-19.922477251775909</v>
      </c>
      <c r="AT9">
        <f t="shared" si="1"/>
        <v>-19.922477253872465</v>
      </c>
      <c r="AU9">
        <f t="shared" si="1"/>
        <v>-19.922477253872465</v>
      </c>
      <c r="AV9">
        <f t="shared" si="1"/>
        <v>584.13825206594129</v>
      </c>
      <c r="AW9">
        <f t="shared" si="1"/>
        <v>766.4898332080819</v>
      </c>
    </row>
    <row r="10" spans="1:49" x14ac:dyDescent="0.45">
      <c r="A10" t="s">
        <v>332</v>
      </c>
      <c r="B10">
        <f>A4/(5767*120)</f>
        <v>-0.96593334374111028</v>
      </c>
      <c r="C10">
        <f t="shared" ref="C10:AW10" si="2">B4/(5767*120)</f>
        <v>-0.96347921964080974</v>
      </c>
      <c r="D10">
        <f t="shared" si="2"/>
        <v>-0.96347921964080974</v>
      </c>
      <c r="E10">
        <f t="shared" si="2"/>
        <v>0.10961136903026472</v>
      </c>
      <c r="F10">
        <f t="shared" si="2"/>
        <v>3.0565570735897349</v>
      </c>
      <c r="G10">
        <f t="shared" si="2"/>
        <v>3.4611197176212642</v>
      </c>
      <c r="H10">
        <f t="shared" si="2"/>
        <v>3.4743987599764896</v>
      </c>
      <c r="I10">
        <f t="shared" si="2"/>
        <v>-0.96593334374111028</v>
      </c>
      <c r="J10">
        <f t="shared" si="2"/>
        <v>-0.96347921964080974</v>
      </c>
      <c r="K10">
        <f t="shared" si="2"/>
        <v>-0.96347921964080974</v>
      </c>
      <c r="L10">
        <f t="shared" si="2"/>
        <v>0.1078562260225526</v>
      </c>
      <c r="M10">
        <f t="shared" si="2"/>
        <v>2.0200701250857467</v>
      </c>
      <c r="N10">
        <f t="shared" si="2"/>
        <v>3.4677321529875438</v>
      </c>
      <c r="O10">
        <f t="shared" si="2"/>
        <v>3.4743242235505458</v>
      </c>
      <c r="P10">
        <f t="shared" si="2"/>
        <v>-0.96593334374111028</v>
      </c>
      <c r="Q10">
        <f t="shared" si="2"/>
        <v>-0.96347921964080974</v>
      </c>
      <c r="R10">
        <f t="shared" si="2"/>
        <v>-0.96347921964081129</v>
      </c>
      <c r="S10">
        <f t="shared" si="2"/>
        <v>0.50203810916712188</v>
      </c>
      <c r="T10">
        <f t="shared" si="2"/>
        <v>2.0201060889782094</v>
      </c>
      <c r="U10">
        <f t="shared" si="2"/>
        <v>3.4677321529875438</v>
      </c>
      <c r="V10">
        <f t="shared" si="2"/>
        <v>3.4677612088396477</v>
      </c>
      <c r="W10">
        <f t="shared" si="2"/>
        <v>-0.96593334374111028</v>
      </c>
      <c r="X10">
        <f t="shared" si="2"/>
        <v>-0.96347921964080974</v>
      </c>
      <c r="Y10">
        <f t="shared" si="2"/>
        <v>-0.96347921964080974</v>
      </c>
      <c r="Z10">
        <f t="shared" si="2"/>
        <v>0.50203888898574933</v>
      </c>
      <c r="AA10">
        <f t="shared" si="2"/>
        <v>2.0779249239472573</v>
      </c>
      <c r="AB10">
        <f t="shared" si="2"/>
        <v>3.4357618866907549</v>
      </c>
      <c r="AC10">
        <f t="shared" si="2"/>
        <v>3.4679425462087017</v>
      </c>
      <c r="AD10">
        <f t="shared" si="2"/>
        <v>-0.96593334374111028</v>
      </c>
      <c r="AE10">
        <f t="shared" si="2"/>
        <v>-0.96347921964080974</v>
      </c>
      <c r="AF10">
        <f t="shared" si="2"/>
        <v>-0.96347921964080974</v>
      </c>
      <c r="AG10">
        <f t="shared" si="2"/>
        <v>0.50203892920100002</v>
      </c>
      <c r="AH10">
        <f t="shared" si="2"/>
        <v>1.8701265362472401</v>
      </c>
      <c r="AI10">
        <f t="shared" si="2"/>
        <v>3.381202274141899</v>
      </c>
      <c r="AJ10">
        <f t="shared" si="2"/>
        <v>-0.96593334374111028</v>
      </c>
      <c r="AK10">
        <f t="shared" si="2"/>
        <v>-0.96347921964081129</v>
      </c>
      <c r="AL10">
        <f t="shared" si="2"/>
        <v>0.50203888898574933</v>
      </c>
      <c r="AM10">
        <f t="shared" si="2"/>
        <v>0.50203888898574933</v>
      </c>
      <c r="AN10">
        <f t="shared" si="2"/>
        <v>0.50203888898575522</v>
      </c>
      <c r="AO10">
        <f t="shared" si="2"/>
        <v>1.898275023726143</v>
      </c>
      <c r="AP10">
        <f t="shared" si="2"/>
        <v>3.3586626753344748</v>
      </c>
      <c r="AQ10">
        <f t="shared" si="2"/>
        <v>-0.96593334374111028</v>
      </c>
      <c r="AR10">
        <f t="shared" si="2"/>
        <v>-0.96347921964080974</v>
      </c>
      <c r="AS10">
        <f t="shared" si="2"/>
        <v>0.50203888898586502</v>
      </c>
      <c r="AT10">
        <f t="shared" si="2"/>
        <v>0.50203888898575522</v>
      </c>
      <c r="AU10">
        <f t="shared" si="2"/>
        <v>0.50203888898575522</v>
      </c>
      <c r="AV10">
        <f t="shared" si="2"/>
        <v>2.5329153060191176</v>
      </c>
      <c r="AW10">
        <f t="shared" si="2"/>
        <v>2.7018753019713744</v>
      </c>
    </row>
    <row r="11" spans="1:49" x14ac:dyDescent="0.45">
      <c r="AR11">
        <f>AS10-AR10</f>
        <v>1.4655181086266746</v>
      </c>
    </row>
    <row r="12" spans="1:49" x14ac:dyDescent="0.45">
      <c r="A12" t="s">
        <v>335</v>
      </c>
    </row>
    <row r="13" spans="1:49" x14ac:dyDescent="0.45">
      <c r="A13" t="s">
        <v>333</v>
      </c>
    </row>
    <row r="14" spans="1:49" x14ac:dyDescent="0.45">
      <c r="A14" t="s">
        <v>1</v>
      </c>
      <c r="B14">
        <v>-22539998.496439599</v>
      </c>
      <c r="C14">
        <v>-24267046.571727101</v>
      </c>
      <c r="D14">
        <v>-24169866.148338102</v>
      </c>
      <c r="E14">
        <v>-11847405.806301501</v>
      </c>
      <c r="F14">
        <v>-6761392.2679573903</v>
      </c>
      <c r="G14">
        <v>-6284096.9666756196</v>
      </c>
      <c r="H14">
        <v>-22539998.496439599</v>
      </c>
      <c r="I14">
        <v>-19338419.945756301</v>
      </c>
      <c r="J14">
        <v>-19338334.968148101</v>
      </c>
      <c r="K14">
        <v>-3504510.2479565102</v>
      </c>
      <c r="L14">
        <v>-3203963.7803551699</v>
      </c>
      <c r="M14">
        <v>-3203963.7803552002</v>
      </c>
      <c r="N14">
        <v>-22539998.496439599</v>
      </c>
      <c r="O14">
        <v>-19338419.945756398</v>
      </c>
      <c r="P14">
        <v>-19241500.357283</v>
      </c>
      <c r="Q14">
        <v>-3384729.6086766701</v>
      </c>
      <c r="R14">
        <v>-3148606.26606528</v>
      </c>
      <c r="S14">
        <v>-3203963.7803551801</v>
      </c>
      <c r="T14">
        <v>-22539998.496439599</v>
      </c>
      <c r="U14">
        <v>-19338419.945756398</v>
      </c>
      <c r="V14">
        <v>-19242342.210972399</v>
      </c>
      <c r="W14">
        <v>3422728.3061245601</v>
      </c>
      <c r="X14">
        <v>-3379994.99959363</v>
      </c>
      <c r="Y14">
        <v>-3148606.26606528</v>
      </c>
      <c r="Z14">
        <v>-3148606.26606528</v>
      </c>
      <c r="AA14">
        <v>-22539998.496439599</v>
      </c>
      <c r="AB14">
        <v>-19338770.0325053</v>
      </c>
      <c r="AC14">
        <v>3422691.6823668801</v>
      </c>
      <c r="AD14">
        <v>3422726.5282543702</v>
      </c>
      <c r="AE14">
        <v>3422728.3060405399</v>
      </c>
      <c r="AF14">
        <v>-3127283.6697780001</v>
      </c>
      <c r="AG14">
        <v>-3144343.6011337098</v>
      </c>
      <c r="AH14">
        <v>-22539998.496439599</v>
      </c>
      <c r="AI14">
        <v>-19242342.210972499</v>
      </c>
      <c r="AJ14">
        <v>3422691.6823668801</v>
      </c>
      <c r="AK14">
        <v>3422728.3060405399</v>
      </c>
      <c r="AL14">
        <v>3422728.3060405399</v>
      </c>
      <c r="AM14">
        <v>3422728.3060538699</v>
      </c>
      <c r="AN14">
        <v>3422728.3060405399</v>
      </c>
      <c r="AO14">
        <v>-22539998.496439599</v>
      </c>
      <c r="AP14">
        <v>-19241410.356975</v>
      </c>
      <c r="AQ14">
        <v>3422691.6823668801</v>
      </c>
      <c r="AR14">
        <v>3422690.1256297799</v>
      </c>
      <c r="AS14">
        <v>3422728.3060405399</v>
      </c>
      <c r="AT14">
        <v>3422728.3060405399</v>
      </c>
      <c r="AU14">
        <v>3422728.3060407401</v>
      </c>
    </row>
    <row r="15" spans="1:49" x14ac:dyDescent="0.45">
      <c r="A15" t="s">
        <v>190</v>
      </c>
      <c r="B15">
        <v>-188375.140694776</v>
      </c>
      <c r="C15">
        <v>-188375.14069478001</v>
      </c>
      <c r="D15">
        <v>-188375.14069478001</v>
      </c>
      <c r="E15">
        <v>-257934431.135553</v>
      </c>
      <c r="F15">
        <v>-261562337.26091599</v>
      </c>
      <c r="G15">
        <v>-261562337.26091599</v>
      </c>
      <c r="H15">
        <v>-188375.140694776</v>
      </c>
      <c r="I15">
        <v>-188375.14069478001</v>
      </c>
      <c r="J15">
        <v>-188375.14069478001</v>
      </c>
      <c r="K15">
        <v>-259562136.148265</v>
      </c>
      <c r="L15">
        <v>-261485736.616245</v>
      </c>
      <c r="M15">
        <v>-261485736.616245</v>
      </c>
      <c r="N15">
        <v>-188375.140694776</v>
      </c>
      <c r="O15">
        <v>-188375.14069478001</v>
      </c>
      <c r="P15">
        <v>-188375.14069478001</v>
      </c>
      <c r="Q15">
        <v>-198582483.83193201</v>
      </c>
      <c r="R15">
        <v>-261126579.81812501</v>
      </c>
      <c r="S15">
        <v>-261485736.616245</v>
      </c>
      <c r="T15">
        <v>-188375.140694776</v>
      </c>
      <c r="U15">
        <v>-188375.14069478001</v>
      </c>
      <c r="V15">
        <v>-188375.14069478001</v>
      </c>
      <c r="W15">
        <v>-7603925.0809078198</v>
      </c>
      <c r="X15">
        <v>-198549423.96232101</v>
      </c>
      <c r="Y15">
        <v>-261126579.818124</v>
      </c>
      <c r="Z15">
        <v>-261126579.81812501</v>
      </c>
      <c r="AA15">
        <v>-188375.140694776</v>
      </c>
      <c r="AB15">
        <v>-188375.14069478001</v>
      </c>
      <c r="AC15">
        <v>-7603869.0316999201</v>
      </c>
      <c r="AD15">
        <v>-7603924.9119349401</v>
      </c>
      <c r="AE15">
        <v>-7603925.0786161404</v>
      </c>
      <c r="AF15">
        <v>-260604433.29432899</v>
      </c>
      <c r="AG15">
        <v>-261058593.352211</v>
      </c>
      <c r="AH15">
        <v>-188375.140694776</v>
      </c>
      <c r="AI15">
        <v>-188375.14069478001</v>
      </c>
      <c r="AJ15">
        <v>-7603869.0316999201</v>
      </c>
      <c r="AK15">
        <v>-7603925.0786161404</v>
      </c>
      <c r="AL15">
        <v>-7603925.0786161404</v>
      </c>
      <c r="AM15">
        <v>-7603925.0785448505</v>
      </c>
      <c r="AN15">
        <v>-7603925.0786161404</v>
      </c>
      <c r="AO15">
        <v>-188375.140694776</v>
      </c>
      <c r="AP15">
        <v>-188375.14069476401</v>
      </c>
      <c r="AQ15">
        <v>-7603869.0316999098</v>
      </c>
      <c r="AR15">
        <v>-7603924.9099527001</v>
      </c>
      <c r="AS15">
        <v>-7603925.07861616</v>
      </c>
      <c r="AT15">
        <v>-7603925.07861616</v>
      </c>
      <c r="AU15">
        <v>-7603925.0786186401</v>
      </c>
    </row>
    <row r="16" spans="1:49" x14ac:dyDescent="0.45">
      <c r="A16" t="s">
        <v>332</v>
      </c>
      <c r="B16">
        <v>-86718.579468989701</v>
      </c>
      <c r="C16">
        <v>-86718.579468989294</v>
      </c>
      <c r="D16">
        <v>-86718.579468990996</v>
      </c>
      <c r="E16">
        <v>537063.90400922694</v>
      </c>
      <c r="F16">
        <v>565368.45875960903</v>
      </c>
      <c r="G16">
        <v>565368.45875960903</v>
      </c>
      <c r="H16">
        <v>-86718.579468989701</v>
      </c>
      <c r="I16">
        <v>-86346.451348247399</v>
      </c>
      <c r="J16">
        <v>-86341.402963959103</v>
      </c>
      <c r="K16">
        <v>549046.95542662102</v>
      </c>
      <c r="L16">
        <v>565360.55343383597</v>
      </c>
      <c r="M16">
        <v>565360.55343383597</v>
      </c>
      <c r="N16">
        <v>-86718.579468989701</v>
      </c>
      <c r="O16">
        <v>-86346.451348246497</v>
      </c>
      <c r="P16">
        <v>-85914.413725860504</v>
      </c>
      <c r="Q16">
        <v>328701.007764276</v>
      </c>
      <c r="R16">
        <v>564287.812606978</v>
      </c>
      <c r="S16">
        <v>565360.55343383597</v>
      </c>
      <c r="T16">
        <v>-86718.579468989701</v>
      </c>
      <c r="U16">
        <v>-86346.451348246803</v>
      </c>
      <c r="V16">
        <v>-85920.518162569104</v>
      </c>
      <c r="W16">
        <v>81033.359686451702</v>
      </c>
      <c r="X16">
        <v>328717.78391577699</v>
      </c>
      <c r="Y16">
        <v>564287.81260697695</v>
      </c>
      <c r="Z16">
        <v>564287.812606978</v>
      </c>
      <c r="AA16">
        <v>-86718.579468989701</v>
      </c>
      <c r="AB16">
        <v>-86346.451348246599</v>
      </c>
      <c r="AC16">
        <v>81032.822143106503</v>
      </c>
      <c r="AD16">
        <v>81033.359826140906</v>
      </c>
      <c r="AE16">
        <v>81033.3596877565</v>
      </c>
      <c r="AF16">
        <v>563798.54058812198</v>
      </c>
      <c r="AG16">
        <v>564322.05031664297</v>
      </c>
      <c r="AH16">
        <v>-86718.579468989701</v>
      </c>
      <c r="AI16">
        <v>-85920.518162568595</v>
      </c>
      <c r="AJ16">
        <v>81032.822143106605</v>
      </c>
      <c r="AK16">
        <v>81033.359687756703</v>
      </c>
      <c r="AL16">
        <v>81033.359687756703</v>
      </c>
      <c r="AM16">
        <v>81033.359687875898</v>
      </c>
      <c r="AN16">
        <v>81033.359687756398</v>
      </c>
      <c r="AO16">
        <v>-86718.579468989701</v>
      </c>
      <c r="AP16">
        <v>-85909.211178221696</v>
      </c>
      <c r="AQ16">
        <v>81032.822143106605</v>
      </c>
      <c r="AR16">
        <v>81033.359820363097</v>
      </c>
      <c r="AS16">
        <v>81033.359687756398</v>
      </c>
      <c r="AT16">
        <v>81033.359687756703</v>
      </c>
      <c r="AU16">
        <v>81033.359687755306</v>
      </c>
    </row>
    <row r="18" spans="1:47" x14ac:dyDescent="0.45">
      <c r="A18" t="s">
        <v>331</v>
      </c>
    </row>
    <row r="19" spans="1:47" x14ac:dyDescent="0.45">
      <c r="A19" t="s">
        <v>1</v>
      </c>
      <c r="B19">
        <f>B14/(1356*120)</f>
        <v>-138.52014808529742</v>
      </c>
      <c r="C19">
        <f t="shared" ref="C19:AU21" si="3">C14/(1356*120)</f>
        <v>-149.13376703372111</v>
      </c>
      <c r="D19">
        <f t="shared" si="3"/>
        <v>-148.53654220955076</v>
      </c>
      <c r="E19">
        <f t="shared" si="3"/>
        <v>-72.808541090840095</v>
      </c>
      <c r="F19">
        <f t="shared" si="3"/>
        <v>-41.552312364536569</v>
      </c>
      <c r="G19">
        <f t="shared" si="3"/>
        <v>-38.619081653611232</v>
      </c>
      <c r="H19">
        <f t="shared" si="3"/>
        <v>-138.52014808529742</v>
      </c>
      <c r="I19">
        <f t="shared" si="3"/>
        <v>-118.84476367844334</v>
      </c>
      <c r="J19">
        <f t="shared" si="3"/>
        <v>-118.84424144633789</v>
      </c>
      <c r="K19">
        <f t="shared" si="3"/>
        <v>-21.537059045947089</v>
      </c>
      <c r="L19">
        <f t="shared" si="3"/>
        <v>-19.690042897954584</v>
      </c>
      <c r="M19">
        <f t="shared" si="3"/>
        <v>-19.690042897954768</v>
      </c>
      <c r="N19">
        <f t="shared" si="3"/>
        <v>-138.52014808529742</v>
      </c>
      <c r="O19">
        <f t="shared" si="3"/>
        <v>-118.84476367844394</v>
      </c>
      <c r="P19">
        <f t="shared" si="3"/>
        <v>-118.249141822044</v>
      </c>
      <c r="Q19">
        <f t="shared" si="3"/>
        <v>-20.800944006125061</v>
      </c>
      <c r="R19">
        <f t="shared" si="3"/>
        <v>-19.349841851433627</v>
      </c>
      <c r="S19">
        <f t="shared" si="3"/>
        <v>-19.690042897954648</v>
      </c>
      <c r="T19">
        <f t="shared" si="3"/>
        <v>-138.52014808529742</v>
      </c>
      <c r="U19">
        <f t="shared" si="3"/>
        <v>-118.84476367844394</v>
      </c>
      <c r="V19">
        <f t="shared" si="3"/>
        <v>-118.2543154558284</v>
      </c>
      <c r="W19">
        <f t="shared" si="3"/>
        <v>21.034465991424288</v>
      </c>
      <c r="X19">
        <f t="shared" si="3"/>
        <v>-20.771847342635386</v>
      </c>
      <c r="Y19">
        <f t="shared" si="3"/>
        <v>-19.349841851433627</v>
      </c>
      <c r="Z19">
        <f t="shared" si="3"/>
        <v>-19.349841851433627</v>
      </c>
      <c r="AA19">
        <f t="shared" si="3"/>
        <v>-138.52014808529742</v>
      </c>
      <c r="AB19">
        <f t="shared" si="3"/>
        <v>-118.84691514568154</v>
      </c>
      <c r="AC19">
        <f t="shared" si="3"/>
        <v>21.034240919167161</v>
      </c>
      <c r="AD19">
        <f t="shared" si="3"/>
        <v>21.03445506547671</v>
      </c>
      <c r="AE19">
        <f t="shared" si="3"/>
        <v>21.03446599090794</v>
      </c>
      <c r="AF19">
        <f t="shared" si="3"/>
        <v>-19.218803280346609</v>
      </c>
      <c r="AG19">
        <f t="shared" si="3"/>
        <v>-19.323645533024273</v>
      </c>
      <c r="AH19">
        <f t="shared" si="3"/>
        <v>-138.52014808529742</v>
      </c>
      <c r="AI19">
        <f t="shared" si="3"/>
        <v>-118.25431545582903</v>
      </c>
      <c r="AJ19">
        <f t="shared" si="3"/>
        <v>21.034240919167161</v>
      </c>
      <c r="AK19">
        <f t="shared" si="3"/>
        <v>21.03446599090794</v>
      </c>
      <c r="AL19">
        <f t="shared" si="3"/>
        <v>21.03446599090794</v>
      </c>
      <c r="AM19">
        <f t="shared" si="3"/>
        <v>21.034465990989858</v>
      </c>
      <c r="AN19">
        <f t="shared" si="3"/>
        <v>21.03446599090794</v>
      </c>
      <c r="AO19">
        <f t="shared" si="3"/>
        <v>-138.52014808529742</v>
      </c>
      <c r="AP19">
        <f t="shared" si="3"/>
        <v>-118.24858872280605</v>
      </c>
      <c r="AQ19">
        <f t="shared" si="3"/>
        <v>21.034240919167161</v>
      </c>
      <c r="AR19">
        <f t="shared" si="3"/>
        <v>21.034231352198745</v>
      </c>
      <c r="AS19">
        <f t="shared" si="3"/>
        <v>21.03446599090794</v>
      </c>
      <c r="AT19">
        <f t="shared" si="3"/>
        <v>21.03446599090794</v>
      </c>
      <c r="AU19">
        <f t="shared" si="3"/>
        <v>21.034465990909169</v>
      </c>
    </row>
    <row r="20" spans="1:47" x14ac:dyDescent="0.45">
      <c r="A20" t="s">
        <v>190</v>
      </c>
      <c r="B20">
        <f t="shared" ref="B20:Q21" si="4">B15/(1356*120)</f>
        <v>-1.157664335636529</v>
      </c>
      <c r="C20">
        <f t="shared" si="4"/>
        <v>-1.1576643356365537</v>
      </c>
      <c r="D20">
        <f t="shared" si="4"/>
        <v>-1.1576643356365537</v>
      </c>
      <c r="E20">
        <f t="shared" si="4"/>
        <v>-1585.1427675488753</v>
      </c>
      <c r="F20">
        <f t="shared" si="4"/>
        <v>-1607.4381591747542</v>
      </c>
      <c r="G20">
        <f t="shared" si="4"/>
        <v>-1607.4381591747542</v>
      </c>
      <c r="H20">
        <f t="shared" si="4"/>
        <v>-1.157664335636529</v>
      </c>
      <c r="I20">
        <f t="shared" si="4"/>
        <v>-1.1576643356365537</v>
      </c>
      <c r="J20">
        <f t="shared" si="4"/>
        <v>-1.1576643356365537</v>
      </c>
      <c r="K20">
        <f t="shared" si="4"/>
        <v>-1595.145871117656</v>
      </c>
      <c r="L20">
        <f t="shared" si="4"/>
        <v>-1606.9674079169433</v>
      </c>
      <c r="M20">
        <f t="shared" si="4"/>
        <v>-1606.9674079169433</v>
      </c>
      <c r="N20">
        <f t="shared" si="4"/>
        <v>-1.157664335636529</v>
      </c>
      <c r="O20">
        <f t="shared" si="4"/>
        <v>-1.1576643356365537</v>
      </c>
      <c r="P20">
        <f t="shared" si="4"/>
        <v>-1.1576643356365537</v>
      </c>
      <c r="Q20">
        <f t="shared" si="4"/>
        <v>-1220.3938288589725</v>
      </c>
      <c r="R20">
        <f t="shared" si="3"/>
        <v>-1604.7602004555372</v>
      </c>
      <c r="S20">
        <f t="shared" si="3"/>
        <v>-1606.9674079169433</v>
      </c>
      <c r="T20">
        <f t="shared" si="3"/>
        <v>-1.157664335636529</v>
      </c>
      <c r="U20">
        <f t="shared" si="3"/>
        <v>-1.1576643356365537</v>
      </c>
      <c r="V20">
        <f t="shared" si="3"/>
        <v>-1.1576643356365537</v>
      </c>
      <c r="W20">
        <f t="shared" si="3"/>
        <v>-46.730119720426622</v>
      </c>
      <c r="X20">
        <f t="shared" si="3"/>
        <v>-1220.1906585688362</v>
      </c>
      <c r="Y20">
        <f t="shared" si="3"/>
        <v>-1604.760200455531</v>
      </c>
      <c r="Z20">
        <f t="shared" si="3"/>
        <v>-1604.7602004555372</v>
      </c>
      <c r="AA20">
        <f t="shared" si="3"/>
        <v>-1.157664335636529</v>
      </c>
      <c r="AB20">
        <f t="shared" si="3"/>
        <v>-1.1576643356365537</v>
      </c>
      <c r="AC20">
        <f t="shared" si="3"/>
        <v>-46.729775268558996</v>
      </c>
      <c r="AD20">
        <f t="shared" si="3"/>
        <v>-46.730118681999386</v>
      </c>
      <c r="AE20">
        <f t="shared" si="3"/>
        <v>-46.730119706343046</v>
      </c>
      <c r="AF20">
        <f t="shared" si="3"/>
        <v>-1601.5513353879608</v>
      </c>
      <c r="AG20">
        <f t="shared" si="3"/>
        <v>-1604.3423878577373</v>
      </c>
      <c r="AH20">
        <f t="shared" si="3"/>
        <v>-1.157664335636529</v>
      </c>
      <c r="AI20">
        <f t="shared" si="3"/>
        <v>-1.1576643356365537</v>
      </c>
      <c r="AJ20">
        <f t="shared" si="3"/>
        <v>-46.729775268558996</v>
      </c>
      <c r="AK20">
        <f t="shared" si="3"/>
        <v>-46.730119706343046</v>
      </c>
      <c r="AL20">
        <f t="shared" si="3"/>
        <v>-46.730119706343046</v>
      </c>
      <c r="AM20">
        <f t="shared" si="3"/>
        <v>-46.730119705904933</v>
      </c>
      <c r="AN20">
        <f t="shared" si="3"/>
        <v>-46.730119706343046</v>
      </c>
      <c r="AO20">
        <f t="shared" si="3"/>
        <v>-1.157664335636529</v>
      </c>
      <c r="AP20">
        <f t="shared" si="3"/>
        <v>-1.1576643356364553</v>
      </c>
      <c r="AQ20">
        <f t="shared" si="3"/>
        <v>-46.729775268558932</v>
      </c>
      <c r="AR20">
        <f t="shared" si="3"/>
        <v>-46.730118669817479</v>
      </c>
      <c r="AS20">
        <f t="shared" si="3"/>
        <v>-46.730119706343167</v>
      </c>
      <c r="AT20">
        <f t="shared" si="3"/>
        <v>-46.730119706343167</v>
      </c>
      <c r="AU20">
        <f t="shared" si="3"/>
        <v>-46.730119706358408</v>
      </c>
    </row>
    <row r="21" spans="1:47" x14ac:dyDescent="0.45">
      <c r="A21" t="s">
        <v>332</v>
      </c>
      <c r="B21">
        <f t="shared" si="4"/>
        <v>-0.53293128975534476</v>
      </c>
      <c r="C21">
        <f t="shared" si="3"/>
        <v>-0.53293128975534232</v>
      </c>
      <c r="D21">
        <f t="shared" si="3"/>
        <v>-0.53293128975535276</v>
      </c>
      <c r="E21">
        <f t="shared" si="3"/>
        <v>3.3005402163792215</v>
      </c>
      <c r="F21">
        <f t="shared" si="3"/>
        <v>3.4744865951303407</v>
      </c>
      <c r="G21">
        <f t="shared" si="3"/>
        <v>3.4744865951303407</v>
      </c>
      <c r="H21">
        <f t="shared" si="3"/>
        <v>-0.53293128975534476</v>
      </c>
      <c r="I21">
        <f t="shared" si="3"/>
        <v>-0.53064436669276915</v>
      </c>
      <c r="J21">
        <f t="shared" si="3"/>
        <v>-0.5306133417155795</v>
      </c>
      <c r="K21">
        <f t="shared" si="3"/>
        <v>3.3741823711075529</v>
      </c>
      <c r="L21">
        <f t="shared" si="3"/>
        <v>3.4744380127448129</v>
      </c>
      <c r="M21">
        <f t="shared" si="3"/>
        <v>3.4744380127448129</v>
      </c>
      <c r="N21">
        <f t="shared" si="3"/>
        <v>-0.53293128975534476</v>
      </c>
      <c r="O21">
        <f t="shared" si="3"/>
        <v>-0.5306443666927636</v>
      </c>
      <c r="P21">
        <f t="shared" si="3"/>
        <v>-0.52798926822677306</v>
      </c>
      <c r="Q21">
        <f t="shared" si="3"/>
        <v>2.0200406081875371</v>
      </c>
      <c r="R21">
        <f t="shared" si="3"/>
        <v>3.4678454560409171</v>
      </c>
      <c r="S21">
        <f t="shared" si="3"/>
        <v>3.4744380127448129</v>
      </c>
      <c r="T21">
        <f t="shared" si="3"/>
        <v>-0.53293128975534476</v>
      </c>
      <c r="U21">
        <f t="shared" si="3"/>
        <v>-0.53064436669276549</v>
      </c>
      <c r="V21">
        <f t="shared" si="3"/>
        <v>-0.52802678320162921</v>
      </c>
      <c r="W21">
        <f t="shared" si="3"/>
        <v>0.49799262344181233</v>
      </c>
      <c r="X21">
        <f t="shared" si="3"/>
        <v>2.0201437064637231</v>
      </c>
      <c r="Y21">
        <f t="shared" si="3"/>
        <v>3.4678454560409104</v>
      </c>
      <c r="Z21">
        <f t="shared" si="3"/>
        <v>3.4678454560409171</v>
      </c>
      <c r="AA21">
        <f t="shared" si="3"/>
        <v>-0.53293128975534476</v>
      </c>
      <c r="AB21">
        <f t="shared" si="3"/>
        <v>-0.53064436669276427</v>
      </c>
      <c r="AC21">
        <f t="shared" si="3"/>
        <v>0.49798931995517765</v>
      </c>
      <c r="AD21">
        <f t="shared" si="3"/>
        <v>0.49799262430027597</v>
      </c>
      <c r="AE21">
        <f t="shared" si="3"/>
        <v>0.49799262344983097</v>
      </c>
      <c r="AF21">
        <f t="shared" si="3"/>
        <v>3.4648386221000611</v>
      </c>
      <c r="AG21">
        <f t="shared" si="3"/>
        <v>3.4680558647777961</v>
      </c>
      <c r="AH21">
        <f t="shared" si="3"/>
        <v>-0.53293128975534476</v>
      </c>
      <c r="AI21">
        <f t="shared" si="3"/>
        <v>-0.5280267832016261</v>
      </c>
      <c r="AJ21">
        <f t="shared" si="3"/>
        <v>0.49798931995517826</v>
      </c>
      <c r="AK21">
        <f t="shared" si="3"/>
        <v>0.49799262344983225</v>
      </c>
      <c r="AL21">
        <f t="shared" si="3"/>
        <v>0.49799262344983225</v>
      </c>
      <c r="AM21">
        <f t="shared" si="3"/>
        <v>0.49799262345056478</v>
      </c>
      <c r="AN21">
        <f t="shared" si="3"/>
        <v>0.49799262344983036</v>
      </c>
      <c r="AO21">
        <f t="shared" si="3"/>
        <v>-0.53293128975534476</v>
      </c>
      <c r="AP21">
        <f t="shared" si="3"/>
        <v>-0.52795729583469575</v>
      </c>
      <c r="AQ21">
        <f t="shared" si="3"/>
        <v>0.49798931995517826</v>
      </c>
      <c r="AR21">
        <f t="shared" si="3"/>
        <v>0.49799262426476831</v>
      </c>
      <c r="AS21">
        <f t="shared" si="3"/>
        <v>0.49799262344983036</v>
      </c>
      <c r="AT21">
        <f t="shared" si="3"/>
        <v>0.49799262344983225</v>
      </c>
      <c r="AU21">
        <f t="shared" si="3"/>
        <v>0.49799262344982365</v>
      </c>
    </row>
    <row r="23" spans="1:47" x14ac:dyDescent="0.45">
      <c r="A23" t="s">
        <v>336</v>
      </c>
      <c r="AN23">
        <f>AN21-AO21</f>
        <v>1.0309239132051751</v>
      </c>
    </row>
    <row r="24" spans="1:47" x14ac:dyDescent="0.45">
      <c r="A24" t="s">
        <v>333</v>
      </c>
    </row>
    <row r="25" spans="1:47" x14ac:dyDescent="0.45">
      <c r="A25" t="s">
        <v>1</v>
      </c>
    </row>
    <row r="26" spans="1:47" x14ac:dyDescent="0.45">
      <c r="A26" t="s">
        <v>190</v>
      </c>
    </row>
    <row r="27" spans="1:47" x14ac:dyDescent="0.45">
      <c r="A27" t="s">
        <v>332</v>
      </c>
    </row>
    <row r="29" spans="1:47" x14ac:dyDescent="0.45">
      <c r="A29" t="s">
        <v>331</v>
      </c>
    </row>
    <row r="30" spans="1:47" x14ac:dyDescent="0.45">
      <c r="A30" t="s">
        <v>1</v>
      </c>
    </row>
    <row r="31" spans="1:47" x14ac:dyDescent="0.45">
      <c r="A31" t="s">
        <v>190</v>
      </c>
    </row>
    <row r="32" spans="1:47" x14ac:dyDescent="0.45">
      <c r="A32" t="s">
        <v>332</v>
      </c>
    </row>
    <row r="34" spans="1:42" x14ac:dyDescent="0.45">
      <c r="A34" t="s">
        <v>337</v>
      </c>
    </row>
    <row r="35" spans="1:42" x14ac:dyDescent="0.45">
      <c r="A35" t="s">
        <v>1</v>
      </c>
      <c r="B35">
        <v>-34820929.092433803</v>
      </c>
      <c r="C35">
        <v>1085673.2780353101</v>
      </c>
      <c r="D35">
        <v>662135.81483531801</v>
      </c>
      <c r="E35">
        <v>-1661163.5414406201</v>
      </c>
      <c r="F35">
        <v>-2942079.97949471</v>
      </c>
      <c r="G35">
        <v>-3223397.3062983998</v>
      </c>
      <c r="H35">
        <v>-4864271.6263870401</v>
      </c>
      <c r="I35">
        <v>-34820929.092433803</v>
      </c>
      <c r="J35">
        <v>5549575.7320080502</v>
      </c>
      <c r="K35">
        <v>5491802.2479008399</v>
      </c>
      <c r="L35">
        <v>5732366.3278036099</v>
      </c>
      <c r="M35">
        <v>5444855.7861806899</v>
      </c>
      <c r="N35">
        <v>5444855.7861806899</v>
      </c>
      <c r="O35">
        <v>5384387.0284480797</v>
      </c>
      <c r="P35">
        <v>-34820929.092433803</v>
      </c>
      <c r="Q35">
        <v>5789582.2555978503</v>
      </c>
      <c r="R35">
        <v>5928475.7579706004</v>
      </c>
      <c r="S35">
        <v>5955331.0555602601</v>
      </c>
      <c r="T35">
        <v>6025963.1001087204</v>
      </c>
      <c r="U35">
        <v>6025963.1001086896</v>
      </c>
      <c r="V35">
        <v>6035532.4809875898</v>
      </c>
      <c r="W35">
        <v>-34820929.092433803</v>
      </c>
      <c r="X35">
        <v>7487002.7424867796</v>
      </c>
      <c r="Y35">
        <v>-34820929.092433803</v>
      </c>
      <c r="Z35">
        <v>8308792.8018272398</v>
      </c>
      <c r="AA35">
        <v>8315760.2487471299</v>
      </c>
      <c r="AB35">
        <v>8315760.2487420002</v>
      </c>
      <c r="AC35">
        <v>8957548.0146540496</v>
      </c>
      <c r="AD35">
        <v>-34820929.092433803</v>
      </c>
      <c r="AE35">
        <v>8315760.2487419201</v>
      </c>
      <c r="AF35">
        <v>8315760.2487419499</v>
      </c>
      <c r="AG35">
        <v>8315760.2487419304</v>
      </c>
      <c r="AH35">
        <v>8315760.2487419499</v>
      </c>
      <c r="AI35">
        <v>8677391.2411634494</v>
      </c>
      <c r="AJ35">
        <v>8957548.0146541093</v>
      </c>
      <c r="AK35">
        <v>-34820929.092433803</v>
      </c>
      <c r="AL35">
        <v>8315760.2487419499</v>
      </c>
      <c r="AM35">
        <v>8315760.2487419602</v>
      </c>
      <c r="AN35">
        <v>8315760.2487419704</v>
      </c>
      <c r="AO35">
        <v>8957548.0146541409</v>
      </c>
      <c r="AP35">
        <v>13461668.857420599</v>
      </c>
    </row>
    <row r="36" spans="1:42" x14ac:dyDescent="0.45">
      <c r="A36" t="s">
        <v>190</v>
      </c>
      <c r="B36">
        <v>912442629.31974101</v>
      </c>
      <c r="C36">
        <v>-591858753.05784798</v>
      </c>
      <c r="D36">
        <v>-593751236.27755404</v>
      </c>
      <c r="E36">
        <v>-593806240.46575296</v>
      </c>
      <c r="F36">
        <v>-593937570.33126605</v>
      </c>
      <c r="G36">
        <v>-593916675.72995496</v>
      </c>
      <c r="H36">
        <v>-596383230.01850498</v>
      </c>
      <c r="I36">
        <v>912442629.31974101</v>
      </c>
      <c r="J36">
        <v>-588167353.85712898</v>
      </c>
      <c r="K36">
        <v>-588910788.25229502</v>
      </c>
      <c r="L36">
        <v>-588149891.15076995</v>
      </c>
      <c r="M36">
        <v>-589907286.79104698</v>
      </c>
      <c r="N36">
        <v>-589907286.79104698</v>
      </c>
      <c r="O36">
        <v>-592547595.82044697</v>
      </c>
      <c r="P36">
        <v>912442629.31974101</v>
      </c>
      <c r="Q36">
        <v>-586867522.886958</v>
      </c>
      <c r="R36">
        <v>-586333115.915815</v>
      </c>
      <c r="S36">
        <v>-586339508.19481599</v>
      </c>
      <c r="T36">
        <v>-585790512.94926202</v>
      </c>
      <c r="U36">
        <v>-585790512.94926202</v>
      </c>
      <c r="V36">
        <v>-588084914.54841697</v>
      </c>
      <c r="W36">
        <v>912442629.31974101</v>
      </c>
      <c r="X36">
        <v>-561068031.85371804</v>
      </c>
      <c r="Y36">
        <v>912442629.31974101</v>
      </c>
      <c r="Z36">
        <v>-539900949.76766205</v>
      </c>
      <c r="AA36">
        <v>-539983726.194224</v>
      </c>
      <c r="AB36">
        <v>-539983726.19428504</v>
      </c>
      <c r="AC36">
        <v>-519143633.634287</v>
      </c>
      <c r="AD36">
        <v>912442629.31974101</v>
      </c>
      <c r="AE36">
        <v>-539983726.19428694</v>
      </c>
      <c r="AF36">
        <v>-539983726.19428802</v>
      </c>
      <c r="AG36">
        <v>-539983726.19428694</v>
      </c>
      <c r="AH36">
        <v>-539983726.19428694</v>
      </c>
      <c r="AI36">
        <v>-529563679.91428798</v>
      </c>
      <c r="AJ36">
        <v>-519143633.63428801</v>
      </c>
      <c r="AK36">
        <v>912442629.31974101</v>
      </c>
      <c r="AL36">
        <v>-539983726.19428694</v>
      </c>
      <c r="AM36">
        <v>-539983726.19428694</v>
      </c>
      <c r="AN36">
        <v>-539983726.19428694</v>
      </c>
      <c r="AO36">
        <v>-519143633.634287</v>
      </c>
      <c r="AP36">
        <v>760368857.76644301</v>
      </c>
    </row>
    <row r="37" spans="1:42" x14ac:dyDescent="0.45">
      <c r="A37" t="s">
        <v>332</v>
      </c>
      <c r="B37">
        <v>4153.1027167705697</v>
      </c>
      <c r="C37">
        <v>5737.5827471900002</v>
      </c>
      <c r="D37">
        <v>5857.0183490577501</v>
      </c>
      <c r="E37">
        <v>5860.2497926328397</v>
      </c>
      <c r="F37">
        <v>5867.96529692479</v>
      </c>
      <c r="G37">
        <v>5887.9292960068697</v>
      </c>
      <c r="H37">
        <v>10077.831103176701</v>
      </c>
      <c r="I37">
        <v>4153.1027167705697</v>
      </c>
      <c r="J37">
        <v>5711.03204047298</v>
      </c>
      <c r="K37">
        <v>5732.6657861755803</v>
      </c>
      <c r="L37">
        <v>5789.8499472782096</v>
      </c>
      <c r="M37">
        <v>5904.2031673961901</v>
      </c>
      <c r="N37">
        <v>5904.2031673962001</v>
      </c>
      <c r="O37">
        <v>10266.354390725901</v>
      </c>
      <c r="P37">
        <v>4153.1027167705697</v>
      </c>
      <c r="Q37">
        <v>5711.2112526967503</v>
      </c>
      <c r="R37">
        <v>5773.0090958890496</v>
      </c>
      <c r="S37">
        <v>5770.9345072235301</v>
      </c>
      <c r="T37">
        <v>5813.75977621537</v>
      </c>
      <c r="U37">
        <v>5813.75977621537</v>
      </c>
      <c r="V37">
        <v>10195.4199329657</v>
      </c>
      <c r="W37">
        <v>4153.1027167705697</v>
      </c>
      <c r="X37">
        <v>10960.5511176527</v>
      </c>
      <c r="Y37">
        <v>4153.1027167705697</v>
      </c>
      <c r="Z37">
        <v>5950.7736604895699</v>
      </c>
      <c r="AA37">
        <v>5949.83008269935</v>
      </c>
      <c r="AB37">
        <v>5949.83008269928</v>
      </c>
      <c r="AC37">
        <v>15607.9922256993</v>
      </c>
      <c r="AD37">
        <v>4153.1027167705697</v>
      </c>
      <c r="AE37">
        <v>5949.83008269933</v>
      </c>
      <c r="AF37">
        <v>5949.83008269935</v>
      </c>
      <c r="AG37">
        <v>5949.83008269934</v>
      </c>
      <c r="AH37">
        <v>5949.83008269934</v>
      </c>
      <c r="AI37">
        <v>10778.911154199301</v>
      </c>
      <c r="AJ37">
        <v>15607.992225698999</v>
      </c>
      <c r="AK37">
        <v>4153.1027167705697</v>
      </c>
      <c r="AL37">
        <v>5949.83008269935</v>
      </c>
      <c r="AM37">
        <v>5949.83008269934</v>
      </c>
      <c r="AN37">
        <v>5949.83008269934</v>
      </c>
      <c r="AO37">
        <v>15607.9922257001</v>
      </c>
      <c r="AP37">
        <v>281743.80040256103</v>
      </c>
    </row>
    <row r="40" spans="1:42" x14ac:dyDescent="0.45">
      <c r="A40" t="s">
        <v>331</v>
      </c>
    </row>
    <row r="41" spans="1:42" x14ac:dyDescent="0.45">
      <c r="A41" t="s">
        <v>1</v>
      </c>
      <c r="B41">
        <f>B35/(5767*120)</f>
        <v>-50.316353234543961</v>
      </c>
      <c r="C41">
        <f t="shared" ref="C41:AP43" si="5">C35/(5767*120)</f>
        <v>1.5688013381239669</v>
      </c>
      <c r="D41">
        <f t="shared" si="5"/>
        <v>0.95678835737142076</v>
      </c>
      <c r="E41">
        <f t="shared" si="5"/>
        <v>-2.4003865982322123</v>
      </c>
      <c r="F41">
        <f t="shared" si="5"/>
        <v>-4.2513149232626875</v>
      </c>
      <c r="G41">
        <f t="shared" si="5"/>
        <v>-4.6578193548037685</v>
      </c>
      <c r="H41">
        <f t="shared" si="5"/>
        <v>-7.0288879636827932</v>
      </c>
      <c r="I41">
        <f t="shared" si="5"/>
        <v>-50.316353234543961</v>
      </c>
      <c r="J41">
        <f t="shared" si="5"/>
        <v>8.0191545748916973</v>
      </c>
      <c r="K41">
        <f t="shared" si="5"/>
        <v>7.9356717066944684</v>
      </c>
      <c r="L41">
        <f t="shared" si="5"/>
        <v>8.2832875669088644</v>
      </c>
      <c r="M41">
        <f t="shared" si="5"/>
        <v>7.8678339202657215</v>
      </c>
      <c r="N41">
        <f t="shared" si="5"/>
        <v>7.8678339202657215</v>
      </c>
      <c r="O41">
        <f t="shared" si="5"/>
        <v>7.7804563731114964</v>
      </c>
      <c r="P41">
        <f t="shared" si="5"/>
        <v>-50.316353234543961</v>
      </c>
      <c r="Q41">
        <f t="shared" si="5"/>
        <v>8.3659647644613759</v>
      </c>
      <c r="R41">
        <f t="shared" si="5"/>
        <v>8.5666663169334143</v>
      </c>
      <c r="S41">
        <f t="shared" si="5"/>
        <v>8.6054723073236516</v>
      </c>
      <c r="T41">
        <f t="shared" si="5"/>
        <v>8.707535836235941</v>
      </c>
      <c r="U41">
        <f t="shared" si="5"/>
        <v>8.7075358362358966</v>
      </c>
      <c r="V41">
        <f t="shared" si="5"/>
        <v>8.7213636220270363</v>
      </c>
      <c r="W41">
        <f t="shared" si="5"/>
        <v>-50.316353234543961</v>
      </c>
      <c r="X41">
        <f t="shared" si="5"/>
        <v>10.818742764127478</v>
      </c>
      <c r="Y41">
        <f t="shared" si="5"/>
        <v>-50.316353234543961</v>
      </c>
      <c r="Z41">
        <f t="shared" si="5"/>
        <v>12.00623201235079</v>
      </c>
      <c r="AA41">
        <f t="shared" si="5"/>
        <v>12.016299995299592</v>
      </c>
      <c r="AB41">
        <f t="shared" si="5"/>
        <v>12.016299995292179</v>
      </c>
      <c r="AC41">
        <f t="shared" si="5"/>
        <v>12.943685357282888</v>
      </c>
      <c r="AD41">
        <f t="shared" si="5"/>
        <v>-50.316353234543961</v>
      </c>
      <c r="AE41">
        <f t="shared" si="5"/>
        <v>12.016299995292064</v>
      </c>
      <c r="AF41">
        <f t="shared" si="5"/>
        <v>12.016299995292107</v>
      </c>
      <c r="AG41">
        <f t="shared" si="5"/>
        <v>12.016299995292078</v>
      </c>
      <c r="AH41">
        <f t="shared" si="5"/>
        <v>12.016299995292107</v>
      </c>
      <c r="AI41">
        <f t="shared" si="5"/>
        <v>12.538857928968628</v>
      </c>
      <c r="AJ41">
        <f t="shared" si="5"/>
        <v>12.943685357282973</v>
      </c>
      <c r="AK41">
        <f t="shared" si="5"/>
        <v>-50.316353234543961</v>
      </c>
      <c r="AL41">
        <f t="shared" si="5"/>
        <v>12.016299995292107</v>
      </c>
      <c r="AM41">
        <f t="shared" si="5"/>
        <v>12.016299995292123</v>
      </c>
      <c r="AN41">
        <f t="shared" si="5"/>
        <v>12.016299995292137</v>
      </c>
      <c r="AO41">
        <f t="shared" si="5"/>
        <v>12.943685357283019</v>
      </c>
      <c r="AP41">
        <f t="shared" si="5"/>
        <v>19.452154293712212</v>
      </c>
    </row>
    <row r="42" spans="1:42" x14ac:dyDescent="0.45">
      <c r="A42" t="s">
        <v>190</v>
      </c>
      <c r="B42">
        <f t="shared" ref="B42:Q43" si="6">B36/(5767*120)</f>
        <v>1318.4825000285259</v>
      </c>
      <c r="C42">
        <f t="shared" si="6"/>
        <v>-855.23777969170567</v>
      </c>
      <c r="D42">
        <f t="shared" si="6"/>
        <v>-857.97242396039826</v>
      </c>
      <c r="E42">
        <f t="shared" si="6"/>
        <v>-858.0519051872044</v>
      </c>
      <c r="F42">
        <f t="shared" si="6"/>
        <v>-858.24167726036944</v>
      </c>
      <c r="G42">
        <f t="shared" si="6"/>
        <v>-858.21148449505085</v>
      </c>
      <c r="H42">
        <f t="shared" si="6"/>
        <v>-861.77566328319892</v>
      </c>
      <c r="I42">
        <f t="shared" si="6"/>
        <v>1318.4825000285259</v>
      </c>
      <c r="J42">
        <f t="shared" si="6"/>
        <v>-849.90369611168285</v>
      </c>
      <c r="K42">
        <f t="shared" si="6"/>
        <v>-850.97796117608084</v>
      </c>
      <c r="L42">
        <f t="shared" si="6"/>
        <v>-849.87846244547995</v>
      </c>
      <c r="M42">
        <f t="shared" si="6"/>
        <v>-852.41790473245328</v>
      </c>
      <c r="N42">
        <f t="shared" si="6"/>
        <v>-852.41790473245328</v>
      </c>
      <c r="O42">
        <f t="shared" si="6"/>
        <v>-856.2331596734972</v>
      </c>
      <c r="P42">
        <f t="shared" si="6"/>
        <v>1318.4825000285259</v>
      </c>
      <c r="Q42">
        <f t="shared" si="6"/>
        <v>-848.02543622761402</v>
      </c>
      <c r="R42">
        <f t="shared" si="5"/>
        <v>-847.25321645542886</v>
      </c>
      <c r="S42">
        <f t="shared" si="5"/>
        <v>-847.26245331890641</v>
      </c>
      <c r="T42">
        <f t="shared" si="5"/>
        <v>-846.46915344382126</v>
      </c>
      <c r="U42">
        <f t="shared" si="5"/>
        <v>-846.46915344382126</v>
      </c>
      <c r="V42">
        <f t="shared" si="5"/>
        <v>-849.78457104851884</v>
      </c>
      <c r="W42">
        <f t="shared" si="5"/>
        <v>1318.4825000285259</v>
      </c>
      <c r="X42">
        <f t="shared" si="5"/>
        <v>-810.7450896678198</v>
      </c>
      <c r="Y42">
        <f t="shared" si="5"/>
        <v>1318.4825000285259</v>
      </c>
      <c r="Z42">
        <f t="shared" si="5"/>
        <v>-780.1585887631669</v>
      </c>
      <c r="AA42">
        <f t="shared" si="5"/>
        <v>-780.27820096269579</v>
      </c>
      <c r="AB42">
        <f t="shared" si="5"/>
        <v>-780.27820096278401</v>
      </c>
      <c r="AC42">
        <f t="shared" si="5"/>
        <v>-750.16420096278682</v>
      </c>
      <c r="AD42">
        <f t="shared" si="5"/>
        <v>1318.4825000285259</v>
      </c>
      <c r="AE42">
        <f t="shared" si="5"/>
        <v>-780.27820096278674</v>
      </c>
      <c r="AF42">
        <f t="shared" si="5"/>
        <v>-780.27820096278833</v>
      </c>
      <c r="AG42">
        <f t="shared" si="5"/>
        <v>-780.27820096278674</v>
      </c>
      <c r="AH42">
        <f t="shared" si="5"/>
        <v>-780.27820096278674</v>
      </c>
      <c r="AI42">
        <f t="shared" si="5"/>
        <v>-765.2212009627882</v>
      </c>
      <c r="AJ42">
        <f t="shared" si="5"/>
        <v>-750.1642009627883</v>
      </c>
      <c r="AK42">
        <f t="shared" si="5"/>
        <v>1318.4825000285259</v>
      </c>
      <c r="AL42">
        <f t="shared" si="5"/>
        <v>-780.27820096278674</v>
      </c>
      <c r="AM42">
        <f t="shared" si="5"/>
        <v>-780.27820096278674</v>
      </c>
      <c r="AN42">
        <f t="shared" si="5"/>
        <v>-780.27820096278674</v>
      </c>
      <c r="AO42">
        <f t="shared" si="5"/>
        <v>-750.16420096278682</v>
      </c>
      <c r="AP42">
        <f t="shared" si="5"/>
        <v>1098.735416690427</v>
      </c>
    </row>
    <row r="43" spans="1:42" x14ac:dyDescent="0.45">
      <c r="A43" t="s">
        <v>332</v>
      </c>
      <c r="B43">
        <f t="shared" si="6"/>
        <v>6.0012466284760559E-3</v>
      </c>
      <c r="C43">
        <f t="shared" si="5"/>
        <v>8.2908253095052304E-3</v>
      </c>
      <c r="D43">
        <f t="shared" si="5"/>
        <v>8.4634101338907433E-3</v>
      </c>
      <c r="E43">
        <f t="shared" si="5"/>
        <v>8.4680795801295294E-3</v>
      </c>
      <c r="F43">
        <f t="shared" si="5"/>
        <v>8.4792285083590407E-3</v>
      </c>
      <c r="G43">
        <f t="shared" si="5"/>
        <v>8.5080765504983377E-3</v>
      </c>
      <c r="H43">
        <f t="shared" si="5"/>
        <v>1.4562497981585891E-2</v>
      </c>
      <c r="I43">
        <f t="shared" si="5"/>
        <v>6.0012466284760559E-3</v>
      </c>
      <c r="J43">
        <f t="shared" si="5"/>
        <v>8.252459453894254E-3</v>
      </c>
      <c r="K43">
        <f t="shared" si="5"/>
        <v>8.2837202852083409E-3</v>
      </c>
      <c r="L43">
        <f t="shared" si="5"/>
        <v>8.3663515797904892E-3</v>
      </c>
      <c r="M43">
        <f t="shared" si="5"/>
        <v>8.5315923463906568E-3</v>
      </c>
      <c r="N43">
        <f t="shared" si="5"/>
        <v>8.5315923463906707E-3</v>
      </c>
      <c r="O43">
        <f t="shared" si="5"/>
        <v>1.4834914731411335E-2</v>
      </c>
      <c r="P43">
        <f t="shared" si="5"/>
        <v>6.0012466284760559E-3</v>
      </c>
      <c r="Q43">
        <f t="shared" si="5"/>
        <v>8.2527184161273193E-3</v>
      </c>
      <c r="R43">
        <f t="shared" si="5"/>
        <v>8.3420164959959672E-3</v>
      </c>
      <c r="S43">
        <f t="shared" si="5"/>
        <v>8.3390187087791605E-3</v>
      </c>
      <c r="T43">
        <f t="shared" si="5"/>
        <v>8.4009013586141979E-3</v>
      </c>
      <c r="U43">
        <f t="shared" si="5"/>
        <v>8.4009013586141979E-3</v>
      </c>
      <c r="V43">
        <f t="shared" si="5"/>
        <v>1.473241421444671E-2</v>
      </c>
      <c r="W43">
        <f t="shared" si="5"/>
        <v>6.0012466284760559E-3</v>
      </c>
      <c r="X43">
        <f t="shared" si="5"/>
        <v>1.5838031208676811E-2</v>
      </c>
      <c r="Y43">
        <f t="shared" si="5"/>
        <v>6.0012466284760559E-3</v>
      </c>
      <c r="Z43">
        <f t="shared" si="5"/>
        <v>8.5988868569585146E-3</v>
      </c>
      <c r="AA43">
        <f t="shared" si="5"/>
        <v>8.5975233840520065E-3</v>
      </c>
      <c r="AB43">
        <f t="shared" si="5"/>
        <v>8.5975233840519041E-3</v>
      </c>
      <c r="AC43">
        <f t="shared" si="5"/>
        <v>2.2553598384051934E-2</v>
      </c>
      <c r="AD43">
        <f t="shared" si="5"/>
        <v>6.0012466284760559E-3</v>
      </c>
      <c r="AE43">
        <f t="shared" si="5"/>
        <v>8.597523384051977E-3</v>
      </c>
      <c r="AF43">
        <f t="shared" si="5"/>
        <v>8.5975233840520065E-3</v>
      </c>
      <c r="AG43">
        <f t="shared" si="5"/>
        <v>8.5975233840519909E-3</v>
      </c>
      <c r="AH43">
        <f t="shared" si="5"/>
        <v>8.5975233840519909E-3</v>
      </c>
      <c r="AI43">
        <f t="shared" si="5"/>
        <v>1.5575560884051935E-2</v>
      </c>
      <c r="AJ43">
        <f t="shared" si="5"/>
        <v>2.25535983840515E-2</v>
      </c>
      <c r="AK43">
        <f t="shared" si="5"/>
        <v>6.0012466284760559E-3</v>
      </c>
      <c r="AL43">
        <f t="shared" si="5"/>
        <v>8.5975233840520065E-3</v>
      </c>
      <c r="AM43">
        <f t="shared" si="5"/>
        <v>8.5975233840519909E-3</v>
      </c>
      <c r="AN43">
        <f t="shared" si="5"/>
        <v>8.5975233840519909E-3</v>
      </c>
      <c r="AO43">
        <f t="shared" si="5"/>
        <v>2.2553598384053089E-2</v>
      </c>
      <c r="AP43">
        <f t="shared" si="5"/>
        <v>0.40712068724721262</v>
      </c>
    </row>
    <row r="45" spans="1:42" x14ac:dyDescent="0.45">
      <c r="A45" t="s">
        <v>338</v>
      </c>
    </row>
    <row r="46" spans="1:42" x14ac:dyDescent="0.45">
      <c r="A46" t="s">
        <v>333</v>
      </c>
    </row>
    <row r="47" spans="1:42" x14ac:dyDescent="0.45">
      <c r="A47" t="s">
        <v>1</v>
      </c>
      <c r="B47">
        <v>-5570072.5292615099</v>
      </c>
      <c r="C47">
        <v>-9018391.9281505402</v>
      </c>
      <c r="D47">
        <v>-4609181.4915871499</v>
      </c>
      <c r="E47">
        <v>-7751708.3793086195</v>
      </c>
      <c r="F47">
        <v>-4609181.4915473303</v>
      </c>
      <c r="G47">
        <v>-5856292.4801899502</v>
      </c>
      <c r="H47">
        <v>-8949422.0597763509</v>
      </c>
      <c r="I47">
        <v>-5570072.5292615099</v>
      </c>
      <c r="J47">
        <v>-3603049.7177297198</v>
      </c>
      <c r="K47">
        <v>-3603049.7177296798</v>
      </c>
      <c r="L47">
        <v>-3603049.7177295601</v>
      </c>
      <c r="M47">
        <v>-3611026.6710561002</v>
      </c>
      <c r="N47">
        <v>-3428055.4252093602</v>
      </c>
      <c r="O47">
        <v>-3428055.4252093602</v>
      </c>
      <c r="P47">
        <v>-5570072.5292615099</v>
      </c>
      <c r="Q47">
        <v>-3435109.9637944102</v>
      </c>
      <c r="R47">
        <v>-3361725.3966275202</v>
      </c>
      <c r="S47">
        <v>-3361725.3966253502</v>
      </c>
      <c r="T47">
        <v>-3220983.9588864502</v>
      </c>
      <c r="U47">
        <v>-3220983.9584763199</v>
      </c>
      <c r="V47">
        <v>-5570072.5292615099</v>
      </c>
      <c r="W47">
        <v>-3365306.39816307</v>
      </c>
      <c r="X47">
        <v>-3148606.2660652902</v>
      </c>
      <c r="Y47">
        <v>-3148606.6524120299</v>
      </c>
      <c r="Z47">
        <v>-3148606.2660652702</v>
      </c>
      <c r="AA47">
        <v>-5570072.5292615099</v>
      </c>
      <c r="AB47">
        <v>-2988264.3199382001</v>
      </c>
      <c r="AC47">
        <v>-5570072.5292615099</v>
      </c>
      <c r="AD47">
        <v>-2669904.90701357</v>
      </c>
      <c r="AE47">
        <v>3422728.3060405399</v>
      </c>
      <c r="AF47">
        <v>-5570072.5292615099</v>
      </c>
      <c r="AG47">
        <v>-345047.64140639902</v>
      </c>
      <c r="AH47">
        <v>-345047.64140640001</v>
      </c>
      <c r="AI47">
        <v>-345047.64140640001</v>
      </c>
      <c r="AJ47">
        <v>-345047.64140640001</v>
      </c>
      <c r="AK47">
        <v>3422728.3060628702</v>
      </c>
      <c r="AL47">
        <v>3422728.3060405399</v>
      </c>
    </row>
    <row r="48" spans="1:42" x14ac:dyDescent="0.45">
      <c r="A48" t="s">
        <v>190</v>
      </c>
      <c r="B48">
        <v>20859730.058925498</v>
      </c>
      <c r="C48">
        <v>-142294534.12963599</v>
      </c>
      <c r="D48">
        <v>-142294552.40648201</v>
      </c>
      <c r="E48">
        <v>-142294552.40648201</v>
      </c>
      <c r="F48">
        <v>-142294552.40648499</v>
      </c>
      <c r="G48">
        <v>-142874558.34903401</v>
      </c>
      <c r="H48">
        <v>-142874558.34903401</v>
      </c>
      <c r="I48">
        <v>20859730.058925498</v>
      </c>
      <c r="J48">
        <v>-141695302.03453901</v>
      </c>
      <c r="K48">
        <v>-141695302.03453901</v>
      </c>
      <c r="L48">
        <v>-141695302.03453901</v>
      </c>
      <c r="M48">
        <v>-141745401.840608</v>
      </c>
      <c r="N48">
        <v>-142238205.39374799</v>
      </c>
      <c r="O48">
        <v>-142238205.39374799</v>
      </c>
      <c r="P48">
        <v>20859730.058925498</v>
      </c>
      <c r="Q48">
        <v>-141112513.36065301</v>
      </c>
      <c r="R48">
        <v>-140886752.332504</v>
      </c>
      <c r="S48">
        <v>-140886752.33250201</v>
      </c>
      <c r="T48">
        <v>-141483375.40586099</v>
      </c>
      <c r="U48">
        <v>-141483375.405799</v>
      </c>
      <c r="V48">
        <v>20859730.058925498</v>
      </c>
      <c r="W48">
        <v>-140632043.070739</v>
      </c>
      <c r="X48">
        <v>-140918310.598414</v>
      </c>
      <c r="Y48">
        <v>-140918322.62997901</v>
      </c>
      <c r="Z48">
        <v>-140918310.598414</v>
      </c>
      <c r="AA48">
        <v>20859730.058925498</v>
      </c>
      <c r="AB48">
        <v>-138101271.62391001</v>
      </c>
      <c r="AC48">
        <v>20859730.058925498</v>
      </c>
      <c r="AD48">
        <v>-130516767.153787</v>
      </c>
      <c r="AE48">
        <v>17383108.3826603</v>
      </c>
      <c r="AF48">
        <v>20859730.058925498</v>
      </c>
      <c r="AG48">
        <v>13043754.1581126</v>
      </c>
      <c r="AH48">
        <v>13043754.158112699</v>
      </c>
      <c r="AI48">
        <v>13043754.158112699</v>
      </c>
      <c r="AJ48">
        <v>13043754.158112699</v>
      </c>
      <c r="AK48">
        <v>17383108.381639302</v>
      </c>
      <c r="AL48">
        <v>17383108.3826603</v>
      </c>
    </row>
    <row r="49" spans="1:38" x14ac:dyDescent="0.45">
      <c r="A49" t="s">
        <v>332</v>
      </c>
      <c r="B49">
        <v>1203.24683525041</v>
      </c>
      <c r="C49">
        <v>1425.17790524153</v>
      </c>
      <c r="D49">
        <v>1425.1604424084101</v>
      </c>
      <c r="E49">
        <v>1425.1604424084101</v>
      </c>
      <c r="F49">
        <v>1425.1604424084101</v>
      </c>
      <c r="G49">
        <v>2410.4085507321802</v>
      </c>
      <c r="H49">
        <v>2410.4085507321702</v>
      </c>
      <c r="I49">
        <v>1203.24683525041</v>
      </c>
      <c r="J49">
        <v>1393.3449982386501</v>
      </c>
      <c r="K49">
        <v>1393.3449982386501</v>
      </c>
      <c r="L49">
        <v>1393.3449982386501</v>
      </c>
      <c r="M49">
        <v>1419.4102579246</v>
      </c>
      <c r="N49">
        <v>2404.7831518957601</v>
      </c>
      <c r="O49">
        <v>2404.7831518957601</v>
      </c>
      <c r="P49">
        <v>1203.24683525041</v>
      </c>
      <c r="Q49">
        <v>1393.3449982386501</v>
      </c>
      <c r="R49">
        <v>1414.3339533153401</v>
      </c>
      <c r="S49">
        <v>1414.3339533153501</v>
      </c>
      <c r="T49">
        <v>2437.6090016600501</v>
      </c>
      <c r="U49">
        <v>2437.6090016821199</v>
      </c>
      <c r="V49">
        <v>1203.24683525041</v>
      </c>
      <c r="W49">
        <v>1388.30000207935</v>
      </c>
      <c r="X49">
        <v>2442.7538587315198</v>
      </c>
      <c r="Y49">
        <v>2442.7541549528901</v>
      </c>
      <c r="Z49">
        <v>2442.7538587314598</v>
      </c>
      <c r="AA49">
        <v>1203.24683525041</v>
      </c>
      <c r="AB49">
        <v>2542.89640311928</v>
      </c>
      <c r="AC49">
        <v>1203.24683525041</v>
      </c>
      <c r="AD49">
        <v>2683.76528409401</v>
      </c>
      <c r="AE49">
        <v>85476.9323323883</v>
      </c>
      <c r="AF49">
        <v>1203.24683525041</v>
      </c>
      <c r="AG49">
        <v>1614.0971624108199</v>
      </c>
      <c r="AH49">
        <v>1614.0971624108199</v>
      </c>
      <c r="AI49">
        <v>1614.0971624108199</v>
      </c>
      <c r="AJ49">
        <v>1614.0971624108199</v>
      </c>
      <c r="AK49">
        <v>85476.932331894699</v>
      </c>
      <c r="AL49">
        <v>85476.932332388402</v>
      </c>
    </row>
    <row r="51" spans="1:38" x14ac:dyDescent="0.45">
      <c r="A51" t="s">
        <v>331</v>
      </c>
    </row>
    <row r="52" spans="1:38" x14ac:dyDescent="0.45">
      <c r="A52" t="s">
        <v>1</v>
      </c>
      <c r="B52">
        <f>B47/(1356*120)</f>
        <v>-34.231025868126288</v>
      </c>
      <c r="C52">
        <f t="shared" ref="C52:AL54" si="7">C47/(1356*120)</f>
        <v>-55.422762586962513</v>
      </c>
      <c r="D52">
        <f t="shared" si="7"/>
        <v>-28.325844958131452</v>
      </c>
      <c r="E52">
        <f t="shared" si="7"/>
        <v>-47.638325831542645</v>
      </c>
      <c r="F52">
        <f t="shared" si="7"/>
        <v>-28.325844957886741</v>
      </c>
      <c r="G52">
        <f t="shared" si="7"/>
        <v>-35.989998034599004</v>
      </c>
      <c r="H52">
        <f t="shared" si="7"/>
        <v>-54.998906463718967</v>
      </c>
      <c r="I52">
        <f t="shared" si="7"/>
        <v>-34.231025868126288</v>
      </c>
      <c r="J52">
        <f t="shared" si="7"/>
        <v>-22.142635925084317</v>
      </c>
      <c r="K52">
        <f t="shared" si="7"/>
        <v>-22.142635925084068</v>
      </c>
      <c r="L52">
        <f t="shared" si="7"/>
        <v>-22.142635925083333</v>
      </c>
      <c r="M52">
        <f t="shared" si="7"/>
        <v>-22.191658499607303</v>
      </c>
      <c r="N52">
        <f t="shared" si="7"/>
        <v>-21.067203940568831</v>
      </c>
      <c r="O52">
        <f t="shared" si="7"/>
        <v>-21.067203940568831</v>
      </c>
      <c r="P52">
        <f t="shared" si="7"/>
        <v>-34.231025868126288</v>
      </c>
      <c r="Q52">
        <f t="shared" si="7"/>
        <v>-21.110557791263584</v>
      </c>
      <c r="R52">
        <f t="shared" si="7"/>
        <v>-20.659571021555557</v>
      </c>
      <c r="S52">
        <f t="shared" si="7"/>
        <v>-20.65957102154222</v>
      </c>
      <c r="T52">
        <f t="shared" si="7"/>
        <v>-19.794640848613877</v>
      </c>
      <c r="U52">
        <f t="shared" si="7"/>
        <v>-19.794640846093412</v>
      </c>
      <c r="V52">
        <f t="shared" si="7"/>
        <v>-34.231025868126288</v>
      </c>
      <c r="W52">
        <f t="shared" si="7"/>
        <v>-20.681578159802545</v>
      </c>
      <c r="X52">
        <f t="shared" si="7"/>
        <v>-19.349841851433691</v>
      </c>
      <c r="Y52">
        <f t="shared" si="7"/>
        <v>-19.349844225737648</v>
      </c>
      <c r="Z52">
        <f t="shared" si="7"/>
        <v>-19.349841851433567</v>
      </c>
      <c r="AA52">
        <f t="shared" si="7"/>
        <v>-34.231025868126288</v>
      </c>
      <c r="AB52">
        <f t="shared" si="7"/>
        <v>-18.364456243474681</v>
      </c>
      <c r="AC52">
        <f t="shared" si="7"/>
        <v>-34.231025868126288</v>
      </c>
      <c r="AD52">
        <f t="shared" si="7"/>
        <v>-16.407970175845438</v>
      </c>
      <c r="AE52">
        <f t="shared" si="7"/>
        <v>21.03446599090794</v>
      </c>
      <c r="AF52">
        <f t="shared" si="7"/>
        <v>-34.231025868126288</v>
      </c>
      <c r="AG52">
        <f t="shared" si="7"/>
        <v>-2.1204992711799351</v>
      </c>
      <c r="AH52">
        <f t="shared" si="7"/>
        <v>-2.1204992711799413</v>
      </c>
      <c r="AI52">
        <f t="shared" si="7"/>
        <v>-2.1204992711799413</v>
      </c>
      <c r="AJ52">
        <f t="shared" si="7"/>
        <v>-2.1204992711799413</v>
      </c>
      <c r="AK52">
        <f t="shared" si="7"/>
        <v>21.03446599104517</v>
      </c>
      <c r="AL52">
        <f t="shared" si="7"/>
        <v>21.03446599090794</v>
      </c>
    </row>
    <row r="53" spans="1:38" x14ac:dyDescent="0.45">
      <c r="A53" t="s">
        <v>190</v>
      </c>
      <c r="B53">
        <f t="shared" ref="B53:Q54" si="8">B48/(1356*120)</f>
        <v>128.19401461974863</v>
      </c>
      <c r="C53">
        <f t="shared" si="8"/>
        <v>-874.47476726669117</v>
      </c>
      <c r="D53">
        <f t="shared" si="8"/>
        <v>-874.4748795875247</v>
      </c>
      <c r="E53">
        <f t="shared" si="8"/>
        <v>-874.4748795875247</v>
      </c>
      <c r="F53">
        <f t="shared" si="8"/>
        <v>-874.474879587543</v>
      </c>
      <c r="G53">
        <f t="shared" si="8"/>
        <v>-878.03932122071046</v>
      </c>
      <c r="H53">
        <f t="shared" si="8"/>
        <v>-878.03932122071046</v>
      </c>
      <c r="I53">
        <f t="shared" si="8"/>
        <v>128.19401461974863</v>
      </c>
      <c r="J53">
        <f t="shared" si="8"/>
        <v>-870.79217081206377</v>
      </c>
      <c r="K53">
        <f t="shared" si="8"/>
        <v>-870.79217081206377</v>
      </c>
      <c r="L53">
        <f t="shared" si="8"/>
        <v>-870.79217081206377</v>
      </c>
      <c r="M53">
        <f t="shared" si="8"/>
        <v>-871.10006047571289</v>
      </c>
      <c r="N53">
        <f t="shared" si="8"/>
        <v>-874.12859755253191</v>
      </c>
      <c r="O53">
        <f t="shared" si="8"/>
        <v>-874.12859755253191</v>
      </c>
      <c r="P53">
        <f t="shared" si="8"/>
        <v>128.19401461974863</v>
      </c>
      <c r="Q53">
        <f t="shared" si="8"/>
        <v>-867.2106278309551</v>
      </c>
      <c r="R53">
        <f t="shared" si="7"/>
        <v>-865.82320754980333</v>
      </c>
      <c r="S53">
        <f t="shared" si="7"/>
        <v>-865.82320754979105</v>
      </c>
      <c r="T53">
        <f t="shared" si="7"/>
        <v>-869.48977019334438</v>
      </c>
      <c r="U53">
        <f t="shared" si="7"/>
        <v>-869.48977019296342</v>
      </c>
      <c r="V53">
        <f t="shared" si="7"/>
        <v>128.19401461974863</v>
      </c>
      <c r="W53">
        <f t="shared" si="7"/>
        <v>-864.25788514465955</v>
      </c>
      <c r="X53">
        <f t="shared" si="7"/>
        <v>-866.01714969526802</v>
      </c>
      <c r="Y53">
        <f t="shared" si="7"/>
        <v>-866.01722363556428</v>
      </c>
      <c r="Z53">
        <f t="shared" si="7"/>
        <v>-866.01714969526802</v>
      </c>
      <c r="AA53">
        <f t="shared" si="7"/>
        <v>128.19401461974863</v>
      </c>
      <c r="AB53">
        <f t="shared" si="7"/>
        <v>-848.70496327378328</v>
      </c>
      <c r="AC53">
        <f t="shared" si="7"/>
        <v>128.19401461974863</v>
      </c>
      <c r="AD53">
        <f t="shared" si="7"/>
        <v>-802.09419342297815</v>
      </c>
      <c r="AE53">
        <f t="shared" si="7"/>
        <v>106.82834551782386</v>
      </c>
      <c r="AF53">
        <f t="shared" si="7"/>
        <v>128.19401461974863</v>
      </c>
      <c r="AG53">
        <f t="shared" si="7"/>
        <v>80.16073106018068</v>
      </c>
      <c r="AH53">
        <f t="shared" si="7"/>
        <v>80.160731060181291</v>
      </c>
      <c r="AI53">
        <f t="shared" si="7"/>
        <v>80.160731060181291</v>
      </c>
      <c r="AJ53">
        <f t="shared" si="7"/>
        <v>80.160731060181291</v>
      </c>
      <c r="AK53">
        <f t="shared" si="7"/>
        <v>106.8283455115493</v>
      </c>
      <c r="AL53">
        <f t="shared" si="7"/>
        <v>106.82834551782386</v>
      </c>
    </row>
    <row r="54" spans="1:38" x14ac:dyDescent="0.45">
      <c r="A54" t="s">
        <v>332</v>
      </c>
      <c r="B54">
        <f t="shared" si="8"/>
        <v>7.3945847790708574E-3</v>
      </c>
      <c r="C54">
        <f t="shared" si="7"/>
        <v>8.7584679525659417E-3</v>
      </c>
      <c r="D54">
        <f t="shared" si="7"/>
        <v>8.7583606342699731E-3</v>
      </c>
      <c r="E54">
        <f t="shared" si="7"/>
        <v>8.7583606342699731E-3</v>
      </c>
      <c r="F54">
        <f t="shared" si="7"/>
        <v>8.7583606342699731E-3</v>
      </c>
      <c r="G54">
        <f t="shared" si="7"/>
        <v>1.4813228556613694E-2</v>
      </c>
      <c r="H54">
        <f t="shared" si="7"/>
        <v>1.4813228556613631E-2</v>
      </c>
      <c r="I54">
        <f t="shared" si="7"/>
        <v>7.3945847790708574E-3</v>
      </c>
      <c r="J54">
        <f t="shared" si="7"/>
        <v>8.5628379931087153E-3</v>
      </c>
      <c r="K54">
        <f t="shared" si="7"/>
        <v>8.5628379931087153E-3</v>
      </c>
      <c r="L54">
        <f t="shared" si="7"/>
        <v>8.5628379931087153E-3</v>
      </c>
      <c r="M54">
        <f t="shared" si="7"/>
        <v>8.7230227256919861E-3</v>
      </c>
      <c r="N54">
        <f t="shared" si="7"/>
        <v>1.4778657521483284E-2</v>
      </c>
      <c r="O54">
        <f t="shared" si="7"/>
        <v>1.4778657521483284E-2</v>
      </c>
      <c r="P54">
        <f t="shared" si="7"/>
        <v>7.3945847790708574E-3</v>
      </c>
      <c r="Q54">
        <f t="shared" si="7"/>
        <v>8.5628379931087153E-3</v>
      </c>
      <c r="R54">
        <f t="shared" si="7"/>
        <v>8.6918261634423549E-3</v>
      </c>
      <c r="S54">
        <f t="shared" si="7"/>
        <v>8.6918261634424173E-3</v>
      </c>
      <c r="T54">
        <f t="shared" si="7"/>
        <v>1.4980389636553897E-2</v>
      </c>
      <c r="U54">
        <f t="shared" si="7"/>
        <v>1.4980389636689528E-2</v>
      </c>
      <c r="V54">
        <f t="shared" si="7"/>
        <v>7.3945847790708574E-3</v>
      </c>
      <c r="W54">
        <f t="shared" si="7"/>
        <v>8.5318338377541169E-3</v>
      </c>
      <c r="X54">
        <f t="shared" si="7"/>
        <v>1.5012007489746312E-2</v>
      </c>
      <c r="Y54">
        <f t="shared" si="7"/>
        <v>1.5012009310182461E-2</v>
      </c>
      <c r="Z54">
        <f t="shared" si="7"/>
        <v>1.5012007489745943E-2</v>
      </c>
      <c r="AA54">
        <f t="shared" si="7"/>
        <v>7.3945847790708574E-3</v>
      </c>
      <c r="AB54">
        <f t="shared" si="7"/>
        <v>1.5627436105698621E-2</v>
      </c>
      <c r="AC54">
        <f t="shared" si="7"/>
        <v>7.3945847790708574E-3</v>
      </c>
      <c r="AD54">
        <f t="shared" si="7"/>
        <v>1.6493149484353552E-2</v>
      </c>
      <c r="AE54">
        <f t="shared" si="7"/>
        <v>0.52530071492372354</v>
      </c>
      <c r="AF54">
        <f t="shared" si="7"/>
        <v>7.3945847790708574E-3</v>
      </c>
      <c r="AG54">
        <f t="shared" si="7"/>
        <v>9.9194761701746556E-3</v>
      </c>
      <c r="AH54">
        <f t="shared" si="7"/>
        <v>9.9194761701746556E-3</v>
      </c>
      <c r="AI54">
        <f t="shared" si="7"/>
        <v>9.9194761701746556E-3</v>
      </c>
      <c r="AJ54">
        <f t="shared" si="7"/>
        <v>9.9194761701746556E-3</v>
      </c>
      <c r="AK54">
        <f t="shared" si="7"/>
        <v>0.52530071492069008</v>
      </c>
      <c r="AL54">
        <f t="shared" si="7"/>
        <v>0.52530071492372421</v>
      </c>
    </row>
    <row r="55" spans="1:38" x14ac:dyDescent="0.45">
      <c r="AD55">
        <f>AE53-AD53</f>
        <v>908.92253894080204</v>
      </c>
    </row>
    <row r="56" spans="1:38" x14ac:dyDescent="0.45">
      <c r="A56" t="s">
        <v>339</v>
      </c>
      <c r="AD56">
        <f>AE54-AD54</f>
        <v>0.50880756543937</v>
      </c>
    </row>
    <row r="57" spans="1:38" x14ac:dyDescent="0.45">
      <c r="A57" t="s">
        <v>333</v>
      </c>
    </row>
    <row r="58" spans="1:38" x14ac:dyDescent="0.45">
      <c r="A58" t="s">
        <v>1</v>
      </c>
    </row>
    <row r="59" spans="1:38" x14ac:dyDescent="0.45">
      <c r="A59" t="s">
        <v>190</v>
      </c>
    </row>
    <row r="60" spans="1:38" x14ac:dyDescent="0.45">
      <c r="A60" t="s">
        <v>332</v>
      </c>
    </row>
    <row r="62" spans="1:38" x14ac:dyDescent="0.45">
      <c r="A62" t="s">
        <v>331</v>
      </c>
    </row>
    <row r="63" spans="1:38" x14ac:dyDescent="0.45">
      <c r="A63" t="s">
        <v>1</v>
      </c>
    </row>
    <row r="64" spans="1:38" x14ac:dyDescent="0.45">
      <c r="A64" t="s">
        <v>190</v>
      </c>
    </row>
    <row r="65" spans="1:1" x14ac:dyDescent="0.45">
      <c r="A65" t="s">
        <v>332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292</v>
      </c>
      <c r="B1" t="s">
        <v>290</v>
      </c>
      <c r="C1" t="s">
        <v>291</v>
      </c>
      <c r="J1" t="s">
        <v>293</v>
      </c>
      <c r="K1" t="s">
        <v>294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Q D A A B Q S w M E F A A C A A g A x E 0 2 W P R 0 D 3 a k A A A A 9 g A A A B I A H A B D b 2 5 m a W c v U G F j a 2 F n Z S 5 4 b W w g o h g A K K A U A A A A A A A A A A A A A A A A A A A A A A A A A A A A h Y 8 x D o I w G I W v Q r r T l m o M I a U M r p K Y E I 1 r U y o 0 w o + h x X I 3 B 4 / k F c Q o 6 u b 4 v v c N 7 9 2 v N 5 6 N b R N c d G 9 N B y m K M E W B B t W V B q o U D e 4 Y x i g T f C v V S V Y 6 m G S w y W j L F N X O n R N C v P f Y L 3 D X V 4 R R G p F D v i l U r V u J P r L 5 L 4 c G r J O g N B J 8 / x o j G I 7 Y E q 9 Y j C k n M + S 5 g a / A p r 3 P 9 g f y 9 d C 4 o d d C Q 7 g r O J k j J + 8 P 4 g F Q S w M E F A A C A A g A x E 0 2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R N N l g o i k e 4 D g A A A B E A A A A T A B w A R m 9 y b X V s Y X M v U 2 V j d G l v b j E u b S C i G A A o o B Q A A A A A A A A A A A A A A A A A A A A A A A A A A A A r T k 0 u y c z P U w i G 0 I b W A F B L A Q I t A B Q A A g A I A M R N N l j 0 d A 9 2 p A A A A P Y A A A A S A A A A A A A A A A A A A A A A A A A A A A B D b 2 5 m a W c v U G F j a 2 F n Z S 5 4 b W x Q S w E C L Q A U A A I A C A D E T T Z Y D 8 r p q 6 Q A A A D p A A A A E w A A A A A A A A A A A A A A A A D w A A A A W 0 N v b n R l b n R f V H l w Z X N d L n h t b F B L A Q I t A B Q A A g A I A M R N N l g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c B A A A A A A A A d Q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G g C K s y B 7 7 R r n d I j F I l l 0 E A A A A A A I A A A A A A B B m A A A A A Q A A I A A A A F e Z i b O 2 Z 0 v x I K 9 S p z g 0 I 1 b d q R n 2 M z / C C t O d L a 2 Q v 0 F C A A A A A A 6 A A A A A A g A A I A A A A H R W y I Q O X F F 2 W R o a r 9 5 m E + i w R F N m D z f a z + 2 T z / N I O O V S U A A A A E 0 Z z H T z q D Y u P 7 F M R h + u N X s y m p g A i f q M O x R a j n X 1 q P S p 3 t 4 F K q I O L I o h d E 9 O s B i Z A Y k 2 I t H Y y D 4 F u + M L 4 d t 9 x c h s N / v o p J h 7 c p o j K 5 S k b 5 / p Q A A A A J 6 2 t C Y q r V p 8 i + 1 9 X V H C l O P G Q 3 9 M 5 I A x 1 c N g W T 4 7 I 2 H c N x p u 3 h I w e P b Y A T W V R 1 b W r x / b 5 b t K 6 4 z B N z B 4 t R l e 3 X A = < / D a t a M a s h u p > 
</file>

<file path=customXml/itemProps1.xml><?xml version="1.0" encoding="utf-8"?>
<ds:datastoreItem xmlns:ds="http://schemas.openxmlformats.org/officeDocument/2006/customXml" ds:itemID="{2DA46D62-EA5E-47BF-80FA-4E5CA0C50EC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Sheet1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Nathan Preuss</cp:lastModifiedBy>
  <dcterms:created xsi:type="dcterms:W3CDTF">2023-05-23T16:47:28Z</dcterms:created>
  <dcterms:modified xsi:type="dcterms:W3CDTF">2024-01-29T17:10:58Z</dcterms:modified>
</cp:coreProperties>
</file>